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46" windowWidth="12120" windowHeight="9120" tabRatio="845" activeTab="0"/>
  </bookViews>
  <sheets>
    <sheet name="EURO 03" sheetId="1" r:id="rId1"/>
    <sheet name="EURO" sheetId="2" state="hidden" r:id="rId2"/>
    <sheet name="BILANS 03" sheetId="3" r:id="rId3"/>
    <sheet name="BILANS" sheetId="4" state="hidden" r:id="rId4"/>
    <sheet name="SA-P 03" sheetId="5" r:id="rId5"/>
    <sheet name="SA-P" sheetId="6" state="hidden" r:id="rId6"/>
    <sheet name="nota 1B" sheetId="7" r:id="rId7"/>
    <sheet name="nota 3B" sheetId="8" r:id="rId8"/>
    <sheet name="no_1B" sheetId="9" state="hidden" r:id="rId9"/>
    <sheet name="no_2B" sheetId="10" state="hidden" r:id="rId10"/>
    <sheet name="no_5E" sheetId="11" r:id="rId11"/>
    <sheet name="nota 5F" sheetId="12" r:id="rId12"/>
    <sheet name="no_4M" sheetId="13" state="hidden" r:id="rId13"/>
    <sheet name="no_4N" sheetId="14" state="hidden" r:id="rId14"/>
    <sheet name="nota 13" sheetId="15" r:id="rId15"/>
    <sheet name="no_12" sheetId="16" state="hidden" r:id="rId16"/>
    <sheet name="no_14A-B" sheetId="17" r:id="rId17"/>
    <sheet name="nota 13A-B" sheetId="18" state="hidden" r:id="rId18"/>
    <sheet name="no_19D" sheetId="19" state="hidden" r:id="rId19"/>
    <sheet name="no_19E" sheetId="20" state="hidden" r:id="rId20"/>
    <sheet name="no_20C-D" sheetId="21" state="hidden" r:id="rId21"/>
    <sheet name="noty_RPP" sheetId="22" state="hidden" r:id="rId22"/>
    <sheet name="noty_dodatk." sheetId="23" state="hidden" r:id="rId23"/>
  </sheets>
  <definedNames>
    <definedName name="_xlnm.Print_Area" localSheetId="3">'BILANS'!$A$1:$E$95</definedName>
    <definedName name="_xlnm.Print_Area" localSheetId="2">'BILANS 03'!$A$1:$D$97</definedName>
    <definedName name="_xlnm.Print_Area" localSheetId="1">'EURO'!$A$1:$E$28</definedName>
    <definedName name="_xlnm.Print_Area" localSheetId="0">'EURO 03'!$A$1:$E$28</definedName>
    <definedName name="_xlnm.Print_Area" localSheetId="19">'no_19E'!$A$1:$H$8</definedName>
    <definedName name="_xlnm.Print_Area" localSheetId="10">'no_5E'!$A$1:$M$12</definedName>
    <definedName name="_xlnm.Print_Area" localSheetId="22">'noty_dodatk.'!$A$1:$F$190</definedName>
    <definedName name="_xlnm.Print_Area" localSheetId="5">'SA-P'!$A$1:$D$1647</definedName>
    <definedName name="_xlnm.Print_Area" localSheetId="4">'SA-P 03'!$A$1:$D$1429</definedName>
  </definedNames>
  <calcPr fullCalcOnLoad="1"/>
</workbook>
</file>

<file path=xl/comments11.xml><?xml version="1.0" encoding="utf-8"?>
<comments xmlns="http://schemas.openxmlformats.org/spreadsheetml/2006/main">
  <authors>
    <author>Monika Kresali</author>
  </authors>
  <commentList>
    <comment ref="K5" authorId="0">
      <text>
        <r>
          <rPr>
            <b/>
            <sz val="8"/>
            <rFont val="Tahoma"/>
            <family val="0"/>
          </rPr>
          <t>Monika Kresali:</t>
        </r>
        <r>
          <rPr>
            <sz val="8"/>
            <rFont val="Tahoma"/>
            <family val="0"/>
          </rPr>
          <t xml:space="preserve">
bankier
</t>
        </r>
      </text>
    </comment>
    <comment ref="K6" authorId="0">
      <text>
        <r>
          <rPr>
            <b/>
            <sz val="8"/>
            <rFont val="Tahoma"/>
            <family val="0"/>
          </rPr>
          <t>Monika Kresali:</t>
        </r>
        <r>
          <rPr>
            <sz val="8"/>
            <rFont val="Tahoma"/>
            <family val="0"/>
          </rPr>
          <t xml:space="preserve">
ccs
</t>
        </r>
      </text>
    </comment>
    <comment ref="K7" authorId="0">
      <text>
        <r>
          <rPr>
            <b/>
            <sz val="8"/>
            <rFont val="Tahoma"/>
            <family val="0"/>
          </rPr>
          <t>Monika Kresali:</t>
        </r>
        <r>
          <rPr>
            <sz val="8"/>
            <rFont val="Tahoma"/>
            <family val="0"/>
          </rPr>
          <t xml:space="preserve">
ppu
</t>
        </r>
      </text>
    </comment>
    <comment ref="K8" authorId="0">
      <text>
        <r>
          <rPr>
            <b/>
            <sz val="8"/>
            <rFont val="Tahoma"/>
            <family val="0"/>
          </rPr>
          <t>Monika Kresali:</t>
        </r>
        <r>
          <rPr>
            <sz val="8"/>
            <rFont val="Tahoma"/>
            <family val="0"/>
          </rPr>
          <t xml:space="preserve">
process4e</t>
        </r>
      </text>
    </comment>
    <comment ref="K9" authorId="0">
      <text>
        <r>
          <rPr>
            <b/>
            <sz val="8"/>
            <rFont val="Tahoma"/>
            <family val="0"/>
          </rPr>
          <t>Monika Kresali:</t>
        </r>
        <r>
          <rPr>
            <sz val="8"/>
            <rFont val="Tahoma"/>
            <family val="0"/>
          </rPr>
          <t xml:space="preserve">
travelplanet
</t>
        </r>
      </text>
    </comment>
    <comment ref="K10" authorId="0">
      <text>
        <r>
          <rPr>
            <b/>
            <sz val="8"/>
            <rFont val="Tahoma"/>
            <family val="0"/>
          </rPr>
          <t>Monika Kresali:</t>
        </r>
        <r>
          <rPr>
            <sz val="8"/>
            <rFont val="Tahoma"/>
            <family val="0"/>
          </rPr>
          <t xml:space="preserve">
jtt</t>
        </r>
      </text>
    </comment>
    <comment ref="K11" authorId="0">
      <text>
        <r>
          <rPr>
            <b/>
            <sz val="8"/>
            <rFont val="Tahoma"/>
            <family val="0"/>
          </rPr>
          <t>Monika Kresali:</t>
        </r>
        <r>
          <rPr>
            <sz val="8"/>
            <rFont val="Tahoma"/>
            <family val="0"/>
          </rPr>
          <t xml:space="preserve">
synergy
</t>
        </r>
      </text>
    </comment>
    <comment ref="K12" authorId="0">
      <text>
        <r>
          <rPr>
            <b/>
            <sz val="8"/>
            <rFont val="Tahoma"/>
            <family val="0"/>
          </rPr>
          <t>Monika Kresali:</t>
        </r>
        <r>
          <rPr>
            <sz val="8"/>
            <rFont val="Tahoma"/>
            <family val="0"/>
          </rPr>
          <t xml:space="preserve">
s4e</t>
        </r>
      </text>
    </comment>
  </commentList>
</comments>
</file>

<file path=xl/comments5.xml><?xml version="1.0" encoding="utf-8"?>
<comments xmlns="http://schemas.openxmlformats.org/spreadsheetml/2006/main">
  <authors>
    <author>.</author>
    <author>mbyczyńska</author>
  </authors>
  <commentList>
    <comment ref="B362" authorId="0">
      <text>
        <r>
          <rPr>
            <b/>
            <sz val="8"/>
            <rFont val="Tahoma"/>
            <family val="0"/>
          </rPr>
          <t>minus odsetki Dadełło i CCS!!!</t>
        </r>
      </text>
    </comment>
    <comment ref="B365" authorId="0">
      <text>
        <r>
          <rPr>
            <b/>
            <sz val="8"/>
            <rFont val="Tahoma"/>
            <family val="0"/>
          </rPr>
          <t>minus spłaty odsetek Dadełło i CCS + zmiana z długoterm. na krótkie!!!</t>
        </r>
      </text>
    </comment>
    <comment ref="C117" authorId="1">
      <text>
        <r>
          <rPr>
            <b/>
            <sz val="8"/>
            <rFont val="Tahoma"/>
            <family val="0"/>
          </rPr>
          <t>mbyczyńska:</t>
        </r>
        <r>
          <rPr>
            <sz val="8"/>
            <rFont val="Tahoma"/>
            <family val="0"/>
          </rPr>
          <t xml:space="preserve">
wynika z włączenia Synergy do konsolidacji</t>
        </r>
      </text>
    </comment>
    <comment ref="C89" authorId="1">
      <text>
        <r>
          <rPr>
            <b/>
            <sz val="8"/>
            <rFont val="Tahoma"/>
            <family val="0"/>
          </rPr>
          <t>mbyczyńska:</t>
        </r>
        <r>
          <rPr>
            <sz val="8"/>
            <rFont val="Tahoma"/>
            <family val="0"/>
          </rPr>
          <t xml:space="preserve">
podział zysku p4e</t>
        </r>
      </text>
    </comment>
  </commentList>
</comments>
</file>

<file path=xl/comments6.xml><?xml version="1.0" encoding="utf-8"?>
<comments xmlns="http://schemas.openxmlformats.org/spreadsheetml/2006/main">
  <authors>
    <author>MCI SA</author>
    <author>Monika Kresali</author>
  </authors>
  <commentList>
    <comment ref="C348" authorId="0">
      <text>
        <r>
          <rPr>
            <b/>
            <sz val="8"/>
            <rFont val="Tahoma"/>
            <family val="0"/>
          </rPr>
          <t>MCI SA:</t>
        </r>
        <r>
          <rPr>
            <sz val="8"/>
            <rFont val="Tahoma"/>
            <family val="0"/>
          </rPr>
          <t xml:space="preserve">
Bankier i JTT</t>
        </r>
      </text>
    </comment>
    <comment ref="C31" authorId="0">
      <text>
        <r>
          <rPr>
            <b/>
            <sz val="8"/>
            <rFont val="Tahoma"/>
            <family val="0"/>
          </rPr>
          <t>MCI SA:</t>
        </r>
        <r>
          <rPr>
            <sz val="8"/>
            <rFont val="Tahoma"/>
            <family val="0"/>
          </rPr>
          <t xml:space="preserve">
Wzięte saldo na Biprogeo</t>
        </r>
      </text>
    </comment>
    <comment ref="C37" authorId="0">
      <text>
        <r>
          <rPr>
            <b/>
            <sz val="8"/>
            <rFont val="Tahoma"/>
            <family val="0"/>
          </rPr>
          <t>MCI SA:</t>
        </r>
        <r>
          <rPr>
            <sz val="8"/>
            <rFont val="Tahoma"/>
            <family val="0"/>
          </rPr>
          <t xml:space="preserve">
Wzięte saldo na Biprogeo</t>
        </r>
      </text>
    </comment>
    <comment ref="C264" authorId="1">
      <text>
        <r>
          <rPr>
            <b/>
            <sz val="8"/>
            <rFont val="Tahoma"/>
            <family val="0"/>
          </rPr>
          <t>RC:</t>
        </r>
        <r>
          <rPr>
            <sz val="8"/>
            <rFont val="Tahoma"/>
            <family val="0"/>
          </rPr>
          <t xml:space="preserve">
Pudełko, Syrius i M&amp;C ze sprzedaży akcji.</t>
        </r>
      </text>
    </comment>
  </commentList>
</comments>
</file>

<file path=xl/sharedStrings.xml><?xml version="1.0" encoding="utf-8"?>
<sst xmlns="http://schemas.openxmlformats.org/spreadsheetml/2006/main" count="3622" uniqueCount="1377">
  <si>
    <t xml:space="preserve">1.2.2. Odnośnie aktywów finansowych dostępnych do sprzedaży lub przeznaczonych do obrotu, wycenianych w wysokości skorygowanej ceny nabycia, jeżeli brak jest możliwości wiarygodnego zmierzenia wartości godziwej tych aktywów, należy wskazać wartość bilansową, przyczyny, dla których nie można wiarygodnie ustalić wartości godziwej tych aktywów, a także – o ile to możliwe – określić granice przedziału, w którym wartość godziwa tych instrumentów może się zawierać </t>
  </si>
  <si>
    <t>1.2.3. Odnośnie aktywów i zobowiązań finansowych, których nie wycenia się w wartości godziwej należy zamieścić:</t>
  </si>
  <si>
    <t>b) w przypadku gdy wartość godziwa aktywów i zobowiązań finansowych jest niższa od ich wartości bilansowej - wartość bilansową i wartość godziwą danego składnika lub grupy składników, przyczyny zaniechania odpisów aktualizujących ich wartość bilansową oraz uzasadnienie przekonania o możliwości odzyskania wykazanej wartości w pełnej kwocie</t>
  </si>
  <si>
    <t>Zwykła na okaziciela</t>
  </si>
  <si>
    <t>Brak</t>
  </si>
  <si>
    <t>Gotówka</t>
  </si>
  <si>
    <t>21.07.1999</t>
  </si>
  <si>
    <t>od 21 lipca 1999</t>
  </si>
  <si>
    <t>Aport</t>
  </si>
  <si>
    <t>16.11.1999</t>
  </si>
  <si>
    <t>28.04.2000</t>
  </si>
  <si>
    <t>29.12.2000</t>
  </si>
  <si>
    <t>od 1 stycznia 2000</t>
  </si>
  <si>
    <t>Wartość nominalna jednej akcji = 1 zł</t>
  </si>
  <si>
    <t>b) kapitał rezerwowy z aktualizacji wyceny</t>
  </si>
  <si>
    <t>a) dane o ich wartości godziwej; jeżeli z uzasadnionych przyczyn wartość godziwa takich aktywów lub zobowiązań nie została ustalona, to należy ten fakt ujawnić i podać podstawową</t>
  </si>
  <si>
    <t xml:space="preserve"> charakterystykę instrumentów finansowych, które w innym przypadku byłyby wyceniane po cenie ustalonej na aktywnym regulowanym rynku, na którym następuje publiczny obrót instrumentami finansowymi, informacje zaś o tej cenie są ogólnie dostępne</t>
  </si>
  <si>
    <t>1.2.4.  W przypadku umowy, w wyniku której aktywa finansowe przekształca się w papiery wartościowe lub umowy odkupu, to odrębnie dla każdej transakcji należy przedstawić:</t>
  </si>
  <si>
    <t>1.2.6. W przypadku gdy dokonano odpisów aktualizujących z tytułu trwałej utraty wartości aktywów finansowych albo w związku z ustaniem przyczyny, dla której dokonano takich odpisów,</t>
  </si>
  <si>
    <t xml:space="preserve"> zwiększono wartość składnika aktywów, należy podać kwoty odpisów obniżających i zwiększających wartość aktywów finansowych </t>
  </si>
  <si>
    <t>1.2.9. Odnośnie zobowiązań finansowych należy podać koszty z tytułu odsetek od tych zobowiązań, wyliczonych za pomocą stóp procentowych wynikających z zawartych kontraktów,</t>
  </si>
  <si>
    <t>a) kapitał rezerwowy</t>
  </si>
  <si>
    <t xml:space="preserve">      - z tytułu podatków, ceł i ubezpieczeń społecznych </t>
  </si>
  <si>
    <t xml:space="preserve">      - z tytułu wynagrodzeń</t>
  </si>
  <si>
    <t xml:space="preserve"> z podziałem na koszty odsetek związane ze zobowiązaniami zaliczonymi do przeznaczonych do obrotu, pozostałymi krótkoterminowymi zobowiązaniami finansowymi oraz</t>
  </si>
  <si>
    <t>1.2.10. Należy podać informacje dotyczące celów i zasad zarządzania ryzykiem finansowym, z uwzględnieniem podziału na zabezpieczanie wartości godziwej,</t>
  </si>
  <si>
    <t xml:space="preserve">zabezpieczanie przepływów pieniężnych oraz zabezpieczanie udziałów w aktywach netto jednostek zagranicznych, a ponadto  informacje obejmujące co najmniej: </t>
  </si>
  <si>
    <t>1.2.12. Jeżeli zyski lub straty z wyceny instrumentów zabezpieczających, zarówno będących pochodnymi instrumentami finansowymi, jak i aktywami lub zobowiązaniami o innym charakterze,</t>
  </si>
  <si>
    <t>w przypadku zabezpieczania przepływów pieniężnych, zostały odniesione na kapitał z aktualizacji wyceny, należy podać:</t>
  </si>
  <si>
    <t>c) kwoty odpisane z kapitału z aktualizacji wyceny i dodane do ceny nabycia lub inaczej ustalonej wartości początkowej na dzień wprowadzenia do ksiąg rachunkowych składnika aktywów lub zobowiązań, który do tego dnia był objęty planowaną transakcją lub stanowił uprawdopodobnione przyszłe zobowiązanie poddane zabezpieczeniu</t>
  </si>
  <si>
    <t xml:space="preserve"> odrębnie należy wykazać poniesione i planowane nakłady na ochronę środowiska naturalnego</t>
  </si>
  <si>
    <t>6. Poniesione nakłady inwestycyjne oraz planowane w okresie najbliższych 12 miesięcy od dnia bilansowego nakłady inwestycyjne, w tym na niefinansowe aktywa trwałe;</t>
  </si>
  <si>
    <t>10. Informacje o łącznej wartości wynagrodzeń i nagród (w pieniądzu i w naturze), wypłaconych lub należnych, odrębnie dla osób zarządzających i nadzorujących emitenta</t>
  </si>
  <si>
    <t>3. Inne koszty operacyjne</t>
  </si>
  <si>
    <t xml:space="preserve">   -  sprzedaż</t>
  </si>
  <si>
    <t>4,9</t>
  </si>
  <si>
    <t>ZESTAWIENIE ZMIAN W KAPITALE WŁASNYM</t>
  </si>
  <si>
    <t xml:space="preserve"> w przedsiębiorstwie emitenta, bez względu na to, czy były one zaliczane w koszty, czy też wynikały z podziału zysku, a w przypadku, gdy emitentem  jest jednostka  dominująca lub znaczący</t>
  </si>
  <si>
    <t>15. Sprawozdanie finansowe i porównywalne dane finansowe, przynajmniej w odniesieniu do podstawowych pozycji bilansu oraz rachunku zysków i strat, skorygowane</t>
  </si>
  <si>
    <t>- odsetki od pożyczek memoriałowych</t>
  </si>
  <si>
    <t xml:space="preserve">    - Rezerwa na przewidywane zobowiązania</t>
  </si>
  <si>
    <t xml:space="preserve">    - Rezerwa na przewidywane straty</t>
  </si>
  <si>
    <t>- niewykorzystanie rezerwy</t>
  </si>
  <si>
    <t>- zapłata zobowiązań</t>
  </si>
  <si>
    <t>- przewidywana strata</t>
  </si>
  <si>
    <t xml:space="preserve">      - inne</t>
  </si>
  <si>
    <t xml:space="preserve">       - dostawy niefakturowane</t>
  </si>
  <si>
    <t xml:space="preserve">    - ze sprzedaży rzeczowych aktywów trwałych</t>
  </si>
  <si>
    <t xml:space="preserve">    - inne</t>
  </si>
  <si>
    <t>ul. Świdnicka 13, Wrocław</t>
  </si>
  <si>
    <t>Świadczenie usług finansowych z wykorzystaniem inetrnetu, handel i pośrednictwo handlowe z wykorzystaniem internetu</t>
  </si>
  <si>
    <t>ul. Bema 15, Wrocław</t>
  </si>
  <si>
    <t>- inne</t>
  </si>
  <si>
    <t xml:space="preserve">7.1. Informacje o transakcjach emitenta  z podmiotami powiązanymi, dotyczących przeniesienia praw i zobowiązań </t>
  </si>
  <si>
    <t>7.2. Dane liczbowe, dotyczące jednostek powiązanych, o:</t>
  </si>
  <si>
    <t xml:space="preserve">a) wzajemnych należnościach i zobowiązaniach </t>
  </si>
  <si>
    <t xml:space="preserve">b) kosztach i przychodach z wzajemnych transakcji </t>
  </si>
  <si>
    <t>c) inne dane niezbędne do sporządzenia skonsolidowanego sprawozdania finansowego</t>
  </si>
  <si>
    <t>8. Informacje o wspólnych przedsięwzięciach, które nie podlegają konsolidacji, w tym:</t>
  </si>
  <si>
    <t>a) nazwie, zakresie działalności wspólnego przedsięwzięcia</t>
  </si>
  <si>
    <t>b) procentowym udziale</t>
  </si>
  <si>
    <t>c) części wspólnie kontrolowanych rzeczowych składników aktywów trwałych, wartości niematerialnych i prawnych</t>
  </si>
  <si>
    <t>d) zobowiązaniach zaciągniętych na potrzeby przedsięwzięcia lub zakupu używanych rzeczowych składników aktywów  trwałych</t>
  </si>
  <si>
    <t>e) części zobowiązań wspólnie zaciągniętych</t>
  </si>
  <si>
    <t>f) przychodach uzyskanych ze wspólnego przedsięwzięcia i kosztach z nimi związanych</t>
  </si>
  <si>
    <t>b.d.</t>
  </si>
  <si>
    <t>g) zobowiązaniach warunkowych i inwestycyjnych dotyczących wspólnego przedsięwzięcia</t>
  </si>
  <si>
    <t>9. Informacje o przeciętnym zatrudnieniu, z podziałem na grupy zawodowe</t>
  </si>
  <si>
    <t>inwestor - oddzielnie informacje o wartości wynagrodzeń i nagród otrzymanych z tytułu pełnienia funkcji we władzach jednostek zależnych, współzależnych i stowarzyszonych (dla każdej grupy osobno)</t>
  </si>
  <si>
    <t xml:space="preserve">      </t>
  </si>
  <si>
    <t>11. Informacje o wartości niespłaconych zaliczek, kredytów, pożyczek, gwarancji, poręczeń lub innych umów zobowiązujących do świadczeń na rzecz emitenta, jednostek od niego zależnych, współzależnych i z nim stowarzyszonych, z podaniem warunków oprocentowania i spłaty tych kwot, udzielonych przez emitenta w przedsiębiorstwie emitenta oraz oddzielnie w przedsiębiorstwach jednostek od niego zależnych, współzależnych i z nim stowarzyszonych (dla każdej grupy osobno), osobom zarządzającym i nadzorującym, odrębnie dla osób zarządzających i nadzorujących oraz oddzielnie ich współmałżonkom, krewnym i powinowatym do drugiego stopnia, przysposobionym lub przysposabiającym oraz innym osobom, z którymi są one powiązane osobiście, z podaniem warunków oprocentowania i spłaty tych kwot</t>
  </si>
  <si>
    <t>12. Informacje o znaczących zdarzeniach, dotyczących lat ubiegłych, ujętych w sprawozdaniu finansowym za bieżący okres</t>
  </si>
  <si>
    <t xml:space="preserve">20. W przypadku sprawozdania finansowego sporządzonego za okres, w ciągu którego nastąpiło połączenie, wskazanie, </t>
  </si>
  <si>
    <t xml:space="preserve">że jest to sprawozdanie finansowe sporządzone po połączeniu spółek, oraz wskazanie dnia połączenia i  zastosowanej metody rozliczenia połączenia (nabycia, łączenia udziałów): </t>
  </si>
  <si>
    <t>- w przypadku rozliczenia metodą łączenia udziałów – nazwę (firmę) i opis przedmiotu działalności spółek, które w wyniku</t>
  </si>
  <si>
    <t>21. W przypadku niestosowania w sprawozdaniu finansowym do wyceny udziałów i akcji w jednostkach podporządkowanych</t>
  </si>
  <si>
    <t>przedmiot przedsiębiorstwa</t>
  </si>
  <si>
    <t>udział w ogólnej liczbie głosów na walnym zgromadzeniu</t>
  </si>
  <si>
    <t>II. Zysk (strata) z działalności operacyjnej</t>
  </si>
  <si>
    <t>V. Przepływy pieniężne netto z działalności operacyjnej</t>
  </si>
  <si>
    <t>VI. Przepływy pieniężne netto z działalności inwestycyjnej</t>
  </si>
  <si>
    <t>VII. Przepływy pieniężne netto z działalności finansowej</t>
  </si>
  <si>
    <t>VIII. Przepływy pieniężne netto, razem</t>
  </si>
  <si>
    <t>XI. Zobowiązania długoterminowe</t>
  </si>
  <si>
    <t>XII. Zobowiązania krótkoterminowe</t>
  </si>
  <si>
    <t>XIII. Kapitał własny</t>
  </si>
  <si>
    <t>XIV. Kapitał zakładowy</t>
  </si>
  <si>
    <t>ZMIANA STANU DŁUGOTERMINOWEJ REZERWY NA ŚWIADCZENIA EMERYTALNE I PODOBNE (WG TYTUŁÓW)</t>
  </si>
  <si>
    <t>c) wykorzystanie (z tytułu)</t>
  </si>
  <si>
    <t>d) rozwiązanie (z tytułu)</t>
  </si>
  <si>
    <t>e) stan na koniec okresu</t>
  </si>
  <si>
    <t>NOTA 18C</t>
  </si>
  <si>
    <t xml:space="preserve">b1. jednostka/waluta EUR </t>
  </si>
  <si>
    <t>b2. jednostka/walutaEUR</t>
  </si>
  <si>
    <t>ZOBOWIĄZANIA WARUNKOWE DO JEDNOSTEK POWIĄZANYCH (Z TYTUŁU)</t>
  </si>
  <si>
    <t xml:space="preserve"> - wyroby</t>
  </si>
  <si>
    <t xml:space="preserve"> - usługi </t>
  </si>
  <si>
    <t>Przychody ze sprzedaży towarów</t>
  </si>
  <si>
    <t>Przychody ze sprzedaży materiałów</t>
  </si>
  <si>
    <t xml:space="preserve">  - aktualizacja wartości inwestycji</t>
  </si>
  <si>
    <t xml:space="preserve">  - zakup</t>
  </si>
  <si>
    <t>ZMIANA STANU KRÓTKOTERMINOWEJ REZERWY NA ŚWIADCZENIA EMERYTALNE I PODOBNE (WG TYTUŁÓW)</t>
  </si>
  <si>
    <t>NOTA 18D</t>
  </si>
  <si>
    <t>ZMIANA STANU POZOSTAŁYCH REZERW DŁUGOTERMINOWYCH (WG TYTUŁÓW)</t>
  </si>
  <si>
    <t>NOTA 18E</t>
  </si>
  <si>
    <t>ZMIANA STANU POZOSTAŁYCH REZERW KRÓTKOTERMINOWYCH (WG TYTUŁÓW)</t>
  </si>
  <si>
    <t>NOTA 19A</t>
  </si>
  <si>
    <t>ZOBOWIĄZANIA DŁUGOTERMINOWE</t>
  </si>
  <si>
    <t>a) wobec jednostek zależnych</t>
  </si>
  <si>
    <t>b) wobec jednostek współzależnych</t>
  </si>
  <si>
    <t>c) wobec jednostek stowarzyszonych</t>
  </si>
  <si>
    <t xml:space="preserve"> - kredyty i pożyczki</t>
  </si>
  <si>
    <t xml:space="preserve"> - z tytułu emisji dłużnych papierów wartościowych</t>
  </si>
  <si>
    <t>ul. Postępu 15, Warszawa</t>
  </si>
  <si>
    <t>Rynek 48, Wrocław</t>
  </si>
  <si>
    <t>ul. Jarochowskiego 8/4, Poznań</t>
  </si>
  <si>
    <t xml:space="preserve"> - różnice przejściowe</t>
  </si>
  <si>
    <t xml:space="preserve"> - inne zobowiązania finansowe, w tym:</t>
  </si>
  <si>
    <t xml:space="preserve"> - umowy leasingu finansowego</t>
  </si>
  <si>
    <t xml:space="preserve"> - inne (wg rodzaju)</t>
  </si>
  <si>
    <t>d) wobec znaczącego inwestora</t>
  </si>
  <si>
    <t>e) wobec jednostki dominującej</t>
  </si>
  <si>
    <t>f) wobec pozostałych jednostek</t>
  </si>
  <si>
    <t>Zobowiązania długoterminowe, razem</t>
  </si>
  <si>
    <t>NOTA 19B</t>
  </si>
  <si>
    <t>ZOBOWIĄZANIA DŁUGOTERMINOWE, O POZOSTAŁYM OD DNIA BILANSOWEGO OKRESIE SPŁATY</t>
  </si>
  <si>
    <t>a) powyżej 1 roku do 3 lat</t>
  </si>
  <si>
    <t>b) powyżej 3 do 5 lat</t>
  </si>
  <si>
    <t>c) powyżej 5 lat</t>
  </si>
  <si>
    <t>NOTA 19C</t>
  </si>
  <si>
    <t>ZOBOWIĄZANIA DŁUGOTERMINOWE (STRUKTURA WALUTOWA)</t>
  </si>
  <si>
    <t>NOTA 19D</t>
  </si>
  <si>
    <t>Dłużne instrumenty finansowe wg rodzaju</t>
  </si>
  <si>
    <t>Wartość nominalna</t>
  </si>
  <si>
    <t>Warunki oprocentowania</t>
  </si>
  <si>
    <t>Termin wykupu</t>
  </si>
  <si>
    <t>Gwarancje / zabezpieczenia</t>
  </si>
  <si>
    <t>Dodatkowe prawa</t>
  </si>
  <si>
    <t>Rynek notowań</t>
  </si>
  <si>
    <t>Inne</t>
  </si>
  <si>
    <t>NOTA 19E</t>
  </si>
  <si>
    <t>ZOBOWIĄZANIA DŁUGOTERMINOWE Z TYTUŁU KREDYTÓW I POŻYCZEK</t>
  </si>
  <si>
    <t xml:space="preserve">Nazwa (firma) jednostki ze wskazaniem formy prawnej </t>
  </si>
  <si>
    <t>Siedziba</t>
  </si>
  <si>
    <t>zł</t>
  </si>
  <si>
    <t>waluta</t>
  </si>
  <si>
    <t>Termin spłaty</t>
  </si>
  <si>
    <t>Zabezpieczenia</t>
  </si>
  <si>
    <t>INNE INWESTYCJE KRÓTKOTERMINOWE (STRUKTURA WALUTOWA)</t>
  </si>
  <si>
    <t>NOTA 10</t>
  </si>
  <si>
    <t>KRÓTKOTERMINOWE ROZLICZENIA OKRESOWE</t>
  </si>
  <si>
    <t>Krótkoterminowe rozliczenia międzyokresowe, razem</t>
  </si>
  <si>
    <t>Jeżeli łączna kwota odpisów aktualizujących z tytułu trwałej utraty wartości ujętych / odwróconych jest istotna należy ujawnić:</t>
  </si>
  <si>
    <t>a) główne składniki lub grupy składników aktywów, do których odnosiły się odpisy lub ich odwrócenie,</t>
  </si>
  <si>
    <t>b) główne zdarzenia i okoliczności, które doprowadziły do dokonania lub odwrócenia odpisów,</t>
  </si>
  <si>
    <t>c) dla każdej z wyodrębnionych grup składników aktywów: kwotę dokonanych odpisów aktualizujących, w tym</t>
  </si>
  <si>
    <r>
      <t xml:space="preserve">WARTOŚĆ KSIĘGOWA NA 1 AKCJĘ  - </t>
    </r>
    <r>
      <rPr>
        <i/>
        <sz val="11"/>
        <rFont val="Arial CE"/>
        <family val="2"/>
      </rPr>
      <t>FORMULARZ TEKSTOWY</t>
    </r>
  </si>
  <si>
    <t>POZOSTAŁE KAPITAŁY REZERWOWE (WG CELU PRZEZNACZENIA)</t>
  </si>
  <si>
    <t>pożyczki</t>
  </si>
  <si>
    <t xml:space="preserve">Kwota kretydu / pozostała </t>
  </si>
  <si>
    <t xml:space="preserve"> - od jednostek zależnych (z tytułu)</t>
  </si>
  <si>
    <t xml:space="preserve"> - od jednostek współzależnych (z tytułu)</t>
  </si>
  <si>
    <t xml:space="preserve"> - od jednostek stowarzyszonych (z tytułu)</t>
  </si>
  <si>
    <t xml:space="preserve"> - od znaczącego inwestora (z tytułu)</t>
  </si>
  <si>
    <t xml:space="preserve"> - od jednostki dominującej (z tytułu)</t>
  </si>
  <si>
    <t>ZMIANA STANU NALEŻNOŚCI DŁUGOTERMINOWYCH (WG TYTUŁÓW)</t>
  </si>
  <si>
    <t>ZMIANA STANU ODPISÓW AKTUALIZUJĄCYCH WARTOŚĆ NALEŻNOŚCI DŁUGOTERMINOWYCH</t>
  </si>
  <si>
    <t>Stan na początek okresu</t>
  </si>
  <si>
    <t>Stan odpisów aktualizujących wartość należności długoterminowych na koniec okresu</t>
  </si>
  <si>
    <t>NALEŻNOŚCI DŁUGOTERMINOWE (STRUKTURA WALUTOWA)</t>
  </si>
  <si>
    <t>a) w walucie polskiej</t>
  </si>
  <si>
    <t>b) w walutach obcych (wg walut i po przeliczeniu na zł)</t>
  </si>
  <si>
    <t xml:space="preserve">b1. jednostka/waluta ... / ... </t>
  </si>
  <si>
    <t>tys. zł</t>
  </si>
  <si>
    <t>pozostałe waluty w tys. zł</t>
  </si>
  <si>
    <t>Należności długoterminowe, razem</t>
  </si>
  <si>
    <t>NOTA 4A</t>
  </si>
  <si>
    <t>ZMIANA STANU NIERUCHOMOŚCI (WG GRUP RODZAJOWYCH)</t>
  </si>
  <si>
    <t>NOTA 4B</t>
  </si>
  <si>
    <t xml:space="preserve">    - noty uznaniowe od dostawców zagranychnych</t>
  </si>
  <si>
    <t xml:space="preserve">   - likwidacja</t>
  </si>
  <si>
    <t xml:space="preserve">   - sprzedaż</t>
  </si>
  <si>
    <t>XIII. Wynik zdarzeń nadzwyczajnych (XIII.1. - XIII.2.)</t>
  </si>
  <si>
    <t>XIV. Zysk (strata) brutto (XII+/-XIII)</t>
  </si>
  <si>
    <t>XV. Podatek dochodowy</t>
  </si>
  <si>
    <t>a) część bieżąca</t>
  </si>
  <si>
    <t>b) część odroczona</t>
  </si>
  <si>
    <t>XVI. Pozostałe obowiązkowe zmniejszenia zysku (zwiększenia straty)</t>
  </si>
  <si>
    <t xml:space="preserve">    - w tym: od jednostek współzależnych</t>
  </si>
  <si>
    <t xml:space="preserve">    - w tym: od jednostek stowarzyszonych</t>
  </si>
  <si>
    <t>XVII. Udział w zyskach (stratach) netto jednostek podporządkowanych wycenianych metodą praw własności</t>
  </si>
  <si>
    <t>XVIII. Zysk (strata) netto (XIV-XV-XVI+/-XVII)</t>
  </si>
  <si>
    <t xml:space="preserve"> - od jednostek powiązanych</t>
  </si>
  <si>
    <t xml:space="preserve"> - dla jednostek powiązanych</t>
  </si>
  <si>
    <t>Zysk (strata) netto (zanualizowany)</t>
  </si>
  <si>
    <t>Średnia ważona rozwodniona liczba akcji zwykłych</t>
  </si>
  <si>
    <t>I. Kapitał własny na początek okresu (BO)</t>
  </si>
  <si>
    <t>b) korekty błędów podstawowych</t>
  </si>
  <si>
    <t>I.a. Kapitał własny na początek okresu (BO), po uzgodnieniu do danych porównywalnych</t>
  </si>
  <si>
    <t>1. Kapitał zakładowy na początek okresu</t>
  </si>
  <si>
    <t>1.1. Zmiany kapitału zakładowego</t>
  </si>
  <si>
    <t>1.2. Kapitał zakładowy na koniec okresu</t>
  </si>
  <si>
    <t>2. Należne wpłaty na kapitał zakładowy na początek okresu</t>
  </si>
  <si>
    <t>2.1. Zmiany należnych wpłat na kapitał zakładowy</t>
  </si>
  <si>
    <t>2.2. Należne wpłaty na kapitał zakładowy na koniec okresu</t>
  </si>
  <si>
    <t>3. Akcje (udziały) własne na początek okresu</t>
  </si>
  <si>
    <t>3.1. Zmiany akcji (udziałów) własnych</t>
  </si>
  <si>
    <t>3.2. Akcje (udziały) własne na koniec okresu</t>
  </si>
  <si>
    <t>4. Kapitał zapasowy na początek okresu</t>
  </si>
  <si>
    <t>4.1. Zmiany kapitału zapasowego</t>
  </si>
  <si>
    <t>4.2. Kapitał zapasowy na koniec okresu</t>
  </si>
  <si>
    <t>5. Kapitał z aktualizacji wyceny na początek okresu</t>
  </si>
  <si>
    <t>5.1. Zmiany kapitału z aktualizacji wyceny</t>
  </si>
  <si>
    <t>5.2. Kapitał z aktualizacji wyceny na koniec okresu</t>
  </si>
  <si>
    <t>6. Pozostałe kapitały rezerwowe na początek okresu</t>
  </si>
  <si>
    <t>6.1. Zmiany pozostałych kapitałów rezerwowych</t>
  </si>
  <si>
    <t>6.2. Pozostałe kapitały rezerwowe na koniec okresu</t>
  </si>
  <si>
    <t>7. Zysk (strata) z lat ubiegłych na początek okresu</t>
  </si>
  <si>
    <t>7.1. Zysk z lat ubiegłych na początek okresu</t>
  </si>
  <si>
    <t>7.2. Zysk z lat ubiegłych, na początek okresu, po uzgodnieniu do danych porównywalnych</t>
  </si>
  <si>
    <t>7.3. Zysk z lat ubiegłych na koniec okresu</t>
  </si>
  <si>
    <t>7.4. Strata z lat ubiegłych na początek okresu</t>
  </si>
  <si>
    <t>7.5. Strata z lat ubiegłych na początek okresu, po uzgodnieniu do danych porównywalnych</t>
  </si>
  <si>
    <t>7.6. Strata z lat ubiegłych na koniec okresu</t>
  </si>
  <si>
    <t>7.7. Zysk (strata) z lat ubiegłych na koniec okresu</t>
  </si>
  <si>
    <t>c) odpisy z zysku</t>
  </si>
  <si>
    <t>II. Kapitał własny na koniec okresu (BZ )</t>
  </si>
  <si>
    <t>III. Kapitał własny, po uwzględnieniu proponowanego podziału zysku (pokrycia straty)</t>
  </si>
  <si>
    <t xml:space="preserve"> - emisji akcji (wydania udziałów)</t>
  </si>
  <si>
    <t xml:space="preserve"> - umorzenia akcji (udziałów)</t>
  </si>
  <si>
    <t xml:space="preserve"> - zbycia środków trwałych</t>
  </si>
  <si>
    <t xml:space="preserve"> - podziału zysku z lat ubiegłych</t>
  </si>
  <si>
    <t xml:space="preserve"> - przeniesienia straty z lat ubiegłych do pokrycia</t>
  </si>
  <si>
    <t xml:space="preserve">A. Przepływy środków pieniężnych z działalności operacyjnej </t>
  </si>
  <si>
    <t>I. Wpływy</t>
  </si>
  <si>
    <t>II. Wydatki</t>
  </si>
  <si>
    <t>(metoda pośrednia)</t>
  </si>
  <si>
    <t>1. Udział w (zyskach) stratach netto jednostek wycenianych metodą praw własności</t>
  </si>
  <si>
    <t>2. Amortyzacja</t>
  </si>
  <si>
    <t>3. (Zyski) straty z tytułu różnic kursowych</t>
  </si>
  <si>
    <t>4. Odsetki i udziały w zyskach (dywidendy)</t>
  </si>
  <si>
    <t>5. (Zysk) strata z działalności inwestycyjnej</t>
  </si>
  <si>
    <t>6. Zmiana stanu rezerw</t>
  </si>
  <si>
    <t>7. Zmiana stanu zapasów</t>
  </si>
  <si>
    <t>8. Zmiana stanu należności</t>
  </si>
  <si>
    <t>9. Zmiana stanu zobowiązań krótkoterminowych, z wyjątkiem pożyczek i kredytów</t>
  </si>
  <si>
    <t>10. Zmiana stanu rozliczeń międzyokresowych</t>
  </si>
  <si>
    <t>11. Inne korekty</t>
  </si>
  <si>
    <t>B. Przepływy środków pieniężnych z działalności inwestycyjnej</t>
  </si>
  <si>
    <t>1. Zbycie wartości niematerialnych i prawnych oraz rzeczowych aktywów trwałych</t>
  </si>
  <si>
    <t>2. Zbycie inwestycji w nieruchomości oraz wartości niematerialne i prawne</t>
  </si>
  <si>
    <t>3. Z aktywów finansowych, w tym:</t>
  </si>
  <si>
    <t>4 . Inne wpływy inwestycyjne</t>
  </si>
  <si>
    <t>1. Nabycie wartości niematerialnych i prawnych oraz rzeczowych aktywów trwałych</t>
  </si>
  <si>
    <t>2. Inwestycje w nieruchomości oraz wartości niematerialne i prawne</t>
  </si>
  <si>
    <t>3. Na aktywa finansowe, w tym:</t>
  </si>
  <si>
    <t>4. Inne wydatki inwestycyjne</t>
  </si>
  <si>
    <t>III. Przepływy pieniężne netto z działalności inwestycyjnej (I-II)</t>
  </si>
  <si>
    <t xml:space="preserve"> - zbycie aktywów finansowych</t>
  </si>
  <si>
    <t xml:space="preserve"> - dywidendy i udziały w zyskach</t>
  </si>
  <si>
    <t xml:space="preserve"> - spłata udzielonych pożyczek długoterminowych</t>
  </si>
  <si>
    <t xml:space="preserve"> - odsetki</t>
  </si>
  <si>
    <t xml:space="preserve"> - inne wpływy z aktywów finansowych</t>
  </si>
  <si>
    <t xml:space="preserve"> - nabycie aktywów finansowych</t>
  </si>
  <si>
    <t xml:space="preserve"> - udzielone pożyczki długoterminowe</t>
  </si>
  <si>
    <t>C. Przepływy środków pieniężnych z działalności finansowej</t>
  </si>
  <si>
    <t>VI. Zysk (strata) na sprzedaży (III-IV-V)</t>
  </si>
  <si>
    <t>VII. Pozostałe przychody operacyjne</t>
  </si>
  <si>
    <t>VIII. Pozostałe koszty operacyjne</t>
  </si>
  <si>
    <t>1. Zyski nadzwyczajne</t>
  </si>
  <si>
    <t>2. Straty nadzwyczajne</t>
  </si>
  <si>
    <t>Średnia ważona liczba akcji zwykłych</t>
  </si>
  <si>
    <t>Zysk (strata) na jedną akcję zwykłą (w zł)</t>
  </si>
  <si>
    <t>Rozwodniony zysk (strata) na jedną akcję zwykłą (w zł)</t>
  </si>
  <si>
    <t>a) zmiany przyjętych zasad (polityki) rachunkowości</t>
  </si>
  <si>
    <t>a) zwiększenia (z tytułu)</t>
  </si>
  <si>
    <t>b) zmniejszenia (z tytułu)</t>
  </si>
  <si>
    <t>8. Wynik netto</t>
  </si>
  <si>
    <t>a) zysk netto</t>
  </si>
  <si>
    <t>b) strata netto</t>
  </si>
  <si>
    <t xml:space="preserve"> -</t>
  </si>
  <si>
    <t xml:space="preserve"> - emisji akcji powyżej wartości nominalnej</t>
  </si>
  <si>
    <t xml:space="preserve"> - z podziału zysku (ustawowo)</t>
  </si>
  <si>
    <t xml:space="preserve"> - z podziału zysku (ponad wymaganą ustawowo minimalną wartość)</t>
  </si>
  <si>
    <t xml:space="preserve"> - pokrycia straty</t>
  </si>
  <si>
    <t>I. Zysk (strata) netto</t>
  </si>
  <si>
    <t>II. Korekty razem</t>
  </si>
  <si>
    <t>NOTA 1A</t>
  </si>
  <si>
    <t>NOTA 1B</t>
  </si>
  <si>
    <t>a) wartość brutto wartości niematerialnych i prawnych na początek okresu</t>
  </si>
  <si>
    <t>b) zwiększenia (z tytułu)</t>
  </si>
  <si>
    <t xml:space="preserve">       - z tytułu udziałów</t>
  </si>
  <si>
    <t>c) zmniejszenia (z tytułu)</t>
  </si>
  <si>
    <t>d) wartość brutto wartości niematerialnych i prawnych na koniec okresu</t>
  </si>
  <si>
    <t>f) amortyzacja za okres (z tytułu)</t>
  </si>
  <si>
    <t>g) skumulowana amortyzacja (umorzenie) na koniec okresu</t>
  </si>
  <si>
    <t>NOTA 2B</t>
  </si>
  <si>
    <t xml:space="preserve"> - urządzenia techniczne i maszyny</t>
  </si>
  <si>
    <t xml:space="preserve"> - środki transportu</t>
  </si>
  <si>
    <t>a) wartość brutto środków trwałych na początek okresu</t>
  </si>
  <si>
    <t>d) wartość brutto środków trwałych na koniec okresu</t>
  </si>
  <si>
    <t>e) skumulowana amortyzacja (umorzenie) na początek okresu</t>
  </si>
  <si>
    <t>NOTA 2C</t>
  </si>
  <si>
    <t>ŚRODKI TRWAŁE BILANSOWE ( STRUKTURA WŁASNOŚCIOWA)</t>
  </si>
  <si>
    <t>a) własne</t>
  </si>
  <si>
    <t>NOTA 2D</t>
  </si>
  <si>
    <t>Środki trwałe pozabilansowe, razem</t>
  </si>
  <si>
    <t xml:space="preserve"> - wartość gruntów użytkowanych wieczyście</t>
  </si>
  <si>
    <t>Należy przedstawić sposób podziału zysku lub pokrycia straty za prezentowane lata obrotowe, a w przypadku niezakończonego roku obrotowego - propozycję podziału zysku lub pokrycia straty, ujawniając, odpowiednie dla ustalenia wielkości zysku lub straty, da</t>
  </si>
  <si>
    <t>NOTA 3A</t>
  </si>
  <si>
    <t xml:space="preserve"> - jednostek zależnych</t>
  </si>
  <si>
    <t xml:space="preserve"> - jednostek stowarzyszonych</t>
  </si>
  <si>
    <t>NOTA 3B</t>
  </si>
  <si>
    <t>a) stan na początek okresu</t>
  </si>
  <si>
    <t>d) stan na koniec okresu</t>
  </si>
  <si>
    <t>NOTA 3C</t>
  </si>
  <si>
    <t xml:space="preserve">b2. jednostka/waluta ... / ... </t>
  </si>
  <si>
    <t xml:space="preserve">b3. jednostka/waluta ... / ... </t>
  </si>
  <si>
    <t>nabyte koncesje, patenty, licencje i podobne wartości, w tym:</t>
  </si>
  <si>
    <t>grunty (w tym prawo użytkowania wieczystego gruntu)</t>
  </si>
  <si>
    <t xml:space="preserve"> budynki, lokale i obiekty inżynierii lądowej i wodnej</t>
  </si>
  <si>
    <t xml:space="preserve"> urządzenia techniczne i maszyny</t>
  </si>
  <si>
    <t xml:space="preserve"> środki transportu</t>
  </si>
  <si>
    <t xml:space="preserve"> inne środki trwałe</t>
  </si>
  <si>
    <t>NALEŻNOŚCI Z TYTUŁU DOSTAW I USŁUG, PRZETERMINOWANE (BRUTTO) - Z PODZIAŁEM NA NALEŻNOŚCI NIE SPŁACONE W OKRESIE:</t>
  </si>
  <si>
    <t>7,8</t>
  </si>
  <si>
    <t>3 - 8</t>
  </si>
  <si>
    <t>NOTA 3D</t>
  </si>
  <si>
    <t>b</t>
  </si>
  <si>
    <t>c</t>
  </si>
  <si>
    <t>d</t>
  </si>
  <si>
    <t>e</t>
  </si>
  <si>
    <t>f</t>
  </si>
  <si>
    <t>g</t>
  </si>
  <si>
    <t>h</t>
  </si>
  <si>
    <t>i</t>
  </si>
  <si>
    <t>j</t>
  </si>
  <si>
    <t>k</t>
  </si>
  <si>
    <t>l</t>
  </si>
  <si>
    <t>siedziba</t>
  </si>
  <si>
    <t xml:space="preserve">WYBRANE DANE FINANSOWE </t>
  </si>
  <si>
    <t>PRZYCHODY NETTO ZE SPRZEDAŻY PRODUKTÓW (STRUKTURA RZECZOWA - RODZAJE DZIAŁALNOŚCI)</t>
  </si>
  <si>
    <t xml:space="preserve">    - w tym: od jednostek powiązanych</t>
  </si>
  <si>
    <t>Przychody netto ze sprzedaży produktów, razem</t>
  </si>
  <si>
    <t>- w tym: od jednostek powiązanych</t>
  </si>
  <si>
    <t>NOTA 24B</t>
  </si>
  <si>
    <t xml:space="preserve">   - VAT do rozliczenia w następnych okresach</t>
  </si>
  <si>
    <t xml:space="preserve">       - sprzedaż usług wykonanych w następnym roku</t>
  </si>
  <si>
    <t xml:space="preserve"> - usługi</t>
  </si>
  <si>
    <t xml:space="preserve">  - </t>
  </si>
  <si>
    <t xml:space="preserve">  - spisane inwestycje w obcych środkach trwałych</t>
  </si>
  <si>
    <t xml:space="preserve">   - ubezpieczenia i prenumeraty</t>
  </si>
  <si>
    <t xml:space="preserve">   - VAT z tytułu importu licencji</t>
  </si>
  <si>
    <t xml:space="preserve">  - prowizje od gwarancji</t>
  </si>
  <si>
    <t>ok.</t>
  </si>
  <si>
    <t xml:space="preserve">    - strata na sprzedaży platformy</t>
  </si>
  <si>
    <t xml:space="preserve">    - kontrola UKS</t>
  </si>
  <si>
    <t xml:space="preserve"> - przychody osiągnięte przez spółkę Synergy</t>
  </si>
  <si>
    <t>c) przychody ze sprzedaży produktów osiągnięte przez Synergy</t>
  </si>
  <si>
    <t>Przychody osiagnięte przez spółkę Synergy</t>
  </si>
  <si>
    <t>h) koszty rodzajowe Synergy</t>
  </si>
  <si>
    <t>c) inne przychody operacyjne Synergy</t>
  </si>
  <si>
    <t>c) inne koszty operacyjne Synergy</t>
  </si>
  <si>
    <t>c) odsetki zapłacone przez Synergy</t>
  </si>
  <si>
    <t>d) inne koszty finansowe Synergy</t>
  </si>
  <si>
    <t xml:space="preserve">    - w tym: na rzecz jednostek zależnych</t>
  </si>
  <si>
    <t xml:space="preserve">    - w tym: na rzecz jednostek współzależnych</t>
  </si>
  <si>
    <t xml:space="preserve">    - w tym: na rzecz jednostek stowarzyszonych</t>
  </si>
  <si>
    <t xml:space="preserve">    - w tym: na rzecz znaczącego inwestora</t>
  </si>
  <si>
    <t xml:space="preserve">    - w tym: na rzecz jednostki dominującej</t>
  </si>
  <si>
    <t>Zobowiązania warunkowe na rzecz jednostek powiązanych, razem</t>
  </si>
  <si>
    <t xml:space="preserve"> - na rzecz jednostek zależnych</t>
  </si>
  <si>
    <t xml:space="preserve"> - na rzecz jednostek współzależnych</t>
  </si>
  <si>
    <t xml:space="preserve"> - na rzecz jednostek stowarzyszonych</t>
  </si>
  <si>
    <t xml:space="preserve"> - na rzecz znaczącego inwestora</t>
  </si>
  <si>
    <t xml:space="preserve"> - na rzecz jednostki dominującej</t>
  </si>
  <si>
    <t>NOTA 24A</t>
  </si>
  <si>
    <t>Środki trwałe, razem</t>
  </si>
  <si>
    <t>4. Podatek dochodowy według stawki 19 %</t>
  </si>
  <si>
    <t xml:space="preserve"> - zwiększenie aktywa na podatek dochodowy</t>
  </si>
  <si>
    <t>Koszty sprzedaży (wielkość ujemna)</t>
  </si>
  <si>
    <t>Koszty ogólnego zarządu (wielkość ujemna)</t>
  </si>
  <si>
    <t>Koszt wytworzenia sprzedanych produktów</t>
  </si>
  <si>
    <t>NOTA 27</t>
  </si>
  <si>
    <t>INNE PRZYCHODY OPERACYJNE</t>
  </si>
  <si>
    <t>a) rozwiązane rezerwy (z tytułu)</t>
  </si>
  <si>
    <t>b) pozostałe (z tytułu)</t>
  </si>
  <si>
    <t xml:space="preserve">    - w tym: od jednostek zależnych</t>
  </si>
  <si>
    <t>Środki trwałe bilansowe, razem</t>
  </si>
  <si>
    <t>ŚRODKI TRWAŁE WYKAZANE POZABILANSOWO</t>
  </si>
  <si>
    <t>używane na podstawie umowy najmu, dzierżawy lub innej umowy, w tym umowy leasingu, w tym:</t>
  </si>
  <si>
    <t>NALEŻNOŚCI DŁUGOTERMINOWE</t>
  </si>
  <si>
    <t>a) należności od jednostek powiązanych, w tym:</t>
  </si>
  <si>
    <t>b) od pozostałych jednostek (z tytułu)</t>
  </si>
  <si>
    <t>c) odpisy aktualizujące wartość należności</t>
  </si>
  <si>
    <t>Należności długoterminowe brutto</t>
  </si>
  <si>
    <t>5. Zwiększania, zaniechania, zwolnienia, odliczenia i obniżki podatku</t>
  </si>
  <si>
    <t>6. Podatek dochodowy bieżący ujęty (wykazany) w deklaracji podatkowej okresu, w tym:</t>
  </si>
  <si>
    <t>- wykazany w rachunku zysków i strat</t>
  </si>
  <si>
    <t>- dotyczący pozycji, które zmniejszyły lub zwiększyły kapitał własny</t>
  </si>
  <si>
    <t>- dotyczący pozycji, które zmniejszyły lub zwiększyły wartość firmy lub ujemną wartość firmy</t>
  </si>
  <si>
    <t>NOTA 34B</t>
  </si>
  <si>
    <t>PODATEK DOCHODOWY ODROCZONY, WYKAZANY W RACHUNKU ZYSKÓW I STRAT</t>
  </si>
  <si>
    <t>Podatek dochodowy odroczony, razem</t>
  </si>
  <si>
    <t xml:space="preserve"> - zmniejszenie (zwiększenie) z tytułu powstania i odwrócenia się różnic przejściowych</t>
  </si>
  <si>
    <t xml:space="preserve"> - zmniejszenie (zwiększenie) z tytułu zmiany stawek podatkowych</t>
  </si>
  <si>
    <t xml:space="preserve"> - zmniejszenie (zwiększenie) z tytułu poprzednio nieujętej straty podatkowej, ulgi podatkowej lub różnicy przejściowej poprzedniego okresu</t>
  </si>
  <si>
    <t xml:space="preserve"> - zmniejszenie (zwiększenie) z tytułu odpisania aktywów z tytułu odroczonego podatku dochodowego lub braku możliwości wykorzystania rezerwy na odroczony podatek dochodowy</t>
  </si>
  <si>
    <t>Należy przedstawić dodatkowe dane objaśniające sposób obliczenia zysku (straty) na jedną akcję zwykłą oraz rozwodnionego zysku (straty) na jedną akcję zwykłą z uwzględnieniem podziału na wszystkie rodzaje akcji zwykłych, które różnią się między sobą prawe</t>
  </si>
  <si>
    <t xml:space="preserve"> - inne składniki podatku odroczonego (wg tytułów)</t>
  </si>
  <si>
    <t>NOTA 34C</t>
  </si>
  <si>
    <t>ŁĄCZNA KWOTA PODATKU ODROCZONEGO</t>
  </si>
  <si>
    <t xml:space="preserve"> - ujętego w kapitale własnym</t>
  </si>
  <si>
    <t xml:space="preserve"> - ujętego w wartości firmy lub ujemnej wartości firmy</t>
  </si>
  <si>
    <t>NOTA 34D</t>
  </si>
  <si>
    <t>PODATEK DOCHODOWY WYKAZANY W RACHUNKU ZYSKÓW I STRAT DOTYCZĄCY</t>
  </si>
  <si>
    <t xml:space="preserve"> - działalności zaniechanej</t>
  </si>
  <si>
    <t xml:space="preserve"> - wyniku na operacjach nadzwyczajnych</t>
  </si>
  <si>
    <t>NOTA 35</t>
  </si>
  <si>
    <t>POZOSTAŁE OBOWIĄZKOWE ZMNIEJSZENIA ZYSKU (ZWIĘKSZENIA STRATY), Z TYTUŁU:</t>
  </si>
  <si>
    <t>Pozostałe obowiązkowe zmniejszenia zysku (zwiększenia straty), razem</t>
  </si>
  <si>
    <t>NOTA 36</t>
  </si>
  <si>
    <t>UDZIAŁ W ZYSKACH ( STRATACH) NETTO JEDNOSTEK PODPORZĄDKOWANYCH WYCENIANYCH METODĄ PRAW WŁASNOŚCI, W TYM:</t>
  </si>
  <si>
    <t xml:space="preserve"> - odpis wartości firmy jednostek podporządkowanych</t>
  </si>
  <si>
    <t xml:space="preserve"> - odpis ujemnej wartości firmy jednostek podporządkowanych</t>
  </si>
  <si>
    <t xml:space="preserve"> - odpis różnicy w wycenie aktywów netto</t>
  </si>
  <si>
    <t>NOTA 37</t>
  </si>
  <si>
    <t>- środki transportu</t>
  </si>
  <si>
    <t>- maszyny i urządzenia</t>
  </si>
  <si>
    <t>Platforma systemowa</t>
  </si>
  <si>
    <t>- utrata wartości</t>
  </si>
  <si>
    <t xml:space="preserve">   - czynsz za lokal</t>
  </si>
  <si>
    <t xml:space="preserve">    - rezerwa na przewidywane zobowiązania</t>
  </si>
  <si>
    <t xml:space="preserve">    - rezerwa na przewidywane straty</t>
  </si>
  <si>
    <t xml:space="preserve">    - ekwiwalenty urlopowe i premie</t>
  </si>
  <si>
    <t xml:space="preserve">    - rezerwa na premie</t>
  </si>
  <si>
    <t xml:space="preserve">    - rezerwa na VAT od importu</t>
  </si>
  <si>
    <t xml:space="preserve">    - rezerwa na koszty bieżącego okresu</t>
  </si>
  <si>
    <t xml:space="preserve">    - wypłata "zakazu konkurencji"</t>
  </si>
  <si>
    <t xml:space="preserve">    - przewidywana strata</t>
  </si>
  <si>
    <t xml:space="preserve">    - premie</t>
  </si>
  <si>
    <t xml:space="preserve">    - realizacja rezerwy</t>
  </si>
  <si>
    <t xml:space="preserve">    - bilans 2002</t>
  </si>
  <si>
    <t xml:space="preserve">    - VAT od importu na 31.12.2002</t>
  </si>
  <si>
    <t xml:space="preserve">    - niewykorzystanie rezerwy</t>
  </si>
  <si>
    <t xml:space="preserve">    - </t>
  </si>
  <si>
    <t xml:space="preserve">    - leasing finansowy</t>
  </si>
  <si>
    <t xml:space="preserve">      - pozostałe</t>
  </si>
  <si>
    <t xml:space="preserve">    - zobowiązanie z tytułu sprzedaży akcji</t>
  </si>
  <si>
    <t xml:space="preserve"> - usługi lokalowe</t>
  </si>
  <si>
    <t xml:space="preserve"> - usługi instalacyjne</t>
  </si>
  <si>
    <t xml:space="preserve">    - sprzedaż platformy systemowej z 2000</t>
  </si>
  <si>
    <t xml:space="preserve">  - darowizna</t>
  </si>
  <si>
    <t xml:space="preserve">  - koszty usług prawniczych</t>
  </si>
  <si>
    <t xml:space="preserve">  - utracone wadium</t>
  </si>
  <si>
    <t xml:space="preserve">  - przecena towarów</t>
  </si>
  <si>
    <t xml:space="preserve">  - koszty po kontroli UKS</t>
  </si>
  <si>
    <t>- od pozostałych jednostek</t>
  </si>
  <si>
    <t>- dla innych jednostek</t>
  </si>
  <si>
    <t xml:space="preserve">   - dla jednostki dominującej</t>
  </si>
  <si>
    <t xml:space="preserve">   - dla znaczącego inwestora</t>
  </si>
  <si>
    <t xml:space="preserve">   - dla jednostek stowarzyszonych</t>
  </si>
  <si>
    <t xml:space="preserve">   - dla jednostek współzależnych</t>
  </si>
  <si>
    <t xml:space="preserve">   - dla jednostek zależnych</t>
  </si>
  <si>
    <t xml:space="preserve">   - od jednostek zależnych</t>
  </si>
  <si>
    <t xml:space="preserve">   - od jednostek współzależnych</t>
  </si>
  <si>
    <t xml:space="preserve">   - od jednostek stowarzyszonych</t>
  </si>
  <si>
    <t xml:space="preserve">   - od znaczącego inwestora</t>
  </si>
  <si>
    <t xml:space="preserve">   - od jednostki dominującej</t>
  </si>
  <si>
    <t xml:space="preserve">   - od znaczącego inwestora </t>
  </si>
  <si>
    <t>II. Kapitał mniejszości</t>
  </si>
  <si>
    <t>III. Ujemna wartość firmy jednostek skonsolidowanych</t>
  </si>
  <si>
    <t xml:space="preserve">  lokaty</t>
  </si>
  <si>
    <t>- różnice kursowe</t>
  </si>
  <si>
    <t xml:space="preserve">    - wynagrodzenie z tytułu prowizji</t>
  </si>
  <si>
    <t>realizacja programu menadzerskiego</t>
  </si>
  <si>
    <t>odsprzedaż</t>
  </si>
  <si>
    <t>XVIII. Podatek dochodowy</t>
  </si>
  <si>
    <t>XIX. Pozostałe obowiązkowe zmniejszenia zysku (zwiększenia straty)</t>
  </si>
  <si>
    <t>XX. Udział w zyskach (stratach) netto jednostek podporządkowanych wycenianych metodą praw własności</t>
  </si>
  <si>
    <t>XXII. Zysk (strata) netto (XIV-XV-XVI+/-XVII)</t>
  </si>
  <si>
    <t>XXI. Zyski (straty) mniejszości</t>
  </si>
  <si>
    <t>1. Zyski (straty) mniejszości</t>
  </si>
  <si>
    <t>2. Udział w (zyskach) stratach netto jednostek wycenianych metodą praw własności</t>
  </si>
  <si>
    <t>3. Amortyzacja</t>
  </si>
  <si>
    <t>4. (Zyski) straty z tytułu różnic kursowych</t>
  </si>
  <si>
    <t>5. Odsetki i udziały w zyskach (dywidendy)</t>
  </si>
  <si>
    <t>6. (Zysk) strata z działalności inwestycyjnej</t>
  </si>
  <si>
    <t>7. Zmiana stanu rezerw</t>
  </si>
  <si>
    <t>8. Zmiana stanu zapasów</t>
  </si>
  <si>
    <t>9. Zmiana stanu należności</t>
  </si>
  <si>
    <t>10. Zmiana stanu zobowiązań krótkoterminowych, z wyjątkiem pożyczek i kredytów</t>
  </si>
  <si>
    <t>11. Zmiana stanu rozliczeń międzyokresowych</t>
  </si>
  <si>
    <t>12. Inne korekty</t>
  </si>
  <si>
    <t>Sprzedaż muzyki w internecie, świadczenie usług internetowego serwisu odsłuchowego</t>
  </si>
  <si>
    <t>5 grudnia 2003</t>
  </si>
  <si>
    <t xml:space="preserve">a) aktywa finansowe przeznaczone do obrotu       </t>
  </si>
  <si>
    <t>b) zobowiązania finansowe przeznaczone do obrotu</t>
  </si>
  <si>
    <t xml:space="preserve">c) pożyczki udzielone i należności własne </t>
  </si>
  <si>
    <t>d) aktywa finansowe utrzymywane do terminu wymagalności</t>
  </si>
  <si>
    <t>e) aktywa finansowe dostępne do sprzedaży</t>
  </si>
  <si>
    <t>- przedstawiając stan na początek okresu, zwiększenia i zmniejszenia, ze wskazaniem tytułów, oraz stan na koniec okresu, z uwzględnieniem podziału na poszczególne grupy aktywów i zobowiązań, według podziału przyjętego w bilansie</t>
  </si>
  <si>
    <t xml:space="preserve">1.2. Ponadto odnośnie wszystkich aktywów i zobowiązań finansowych, w podziale odpowiednio według kategorii instrumentów finansowych, określonych w pkt 1.1., oraz z uwzględnieniem podziału na grupy (klasy) aktywów i zobowiązań finansowych: </t>
  </si>
  <si>
    <t>1.2.1. Należy zamieścić:</t>
  </si>
  <si>
    <t>a) podstawową charakterystykę, ilość i wartość instrumentów finansowych, w tym opis istotnych warunków i terminów,</t>
  </si>
  <si>
    <t>które mogą wpłynąć na wielkość, rozkład w czasie oraz pewność przyszłych przepływów pieniężnych, a w odniesieniu do instrumentów pochodnych w szczególności:</t>
  </si>
  <si>
    <t>- sumę istniejących zobowiązań z tytułu zajętych pozycji w instrumentach</t>
  </si>
  <si>
    <t>b) opis metod i istotnych założeń przyjętych do ustalania wartości godziwej aktywów i zobowiązań finansowych wycenianych w takiej wartości</t>
  </si>
  <si>
    <t xml:space="preserve">c) opis sposobu ujmowania skutków przeszacowania aktywów finansowych zaliczonych do kategorii dostępnych do </t>
  </si>
  <si>
    <t>d) objaśnienie przyjętych zasad wprowadzania do ksiąg rachunkowych instrumentów finansowych nabytych na rynku regulowanym</t>
  </si>
  <si>
    <t>e) informacje na temat obciążenia ryzykiem stopy procentowej, a w szczególności informację o:</t>
  </si>
  <si>
    <t>f) informacje na temat obciążenia ryzykiem kredytowym, a w szczególności informację o:</t>
  </si>
  <si>
    <t>- szacowanej maksymalnej kwocie straty na jaką jednostka jest narażona, bez uwzględniania wartości godziwej jakichkolwiek przyjętych lub poczynionych zabezpieczeń, w przypadku gdyby wierzyciel nie wywiązał się ze świadczenia</t>
  </si>
  <si>
    <t>Zobowiązania pozabilansowe</t>
  </si>
  <si>
    <t xml:space="preserve">III. Przepływy pieniężne netto z działalności operacyjnej (I+/-II) </t>
  </si>
  <si>
    <t xml:space="preserve">NOTY OBJAŚNIAJĄCE </t>
  </si>
  <si>
    <t>Noty objaśniające do bilansu</t>
  </si>
  <si>
    <t>zaliczki na wartości niematerialne       i prawne</t>
  </si>
  <si>
    <t>inne wartości niematerialne         i prawne</t>
  </si>
  <si>
    <t xml:space="preserve">zastosowana metoda konsolidacji /wycena metodą praw własności, bądź wskazanie, że jednostka nie podlega konsolidacji / wycenie metodą praw własności </t>
  </si>
  <si>
    <t>data objęcia kontroli / współkontroli / uzyskania znaczącego wpływu</t>
  </si>
  <si>
    <t>wartość udziałów / akcji według ceny nabycia</t>
  </si>
  <si>
    <t>korekty aktualizujące wartość (razem)</t>
  </si>
  <si>
    <t>NOTA 5E</t>
  </si>
  <si>
    <t>wartość bilansowa udziałów / akcji</t>
  </si>
  <si>
    <t>procent posiadanego kapitału zakładowego</t>
  </si>
  <si>
    <t xml:space="preserve">wskazanie innej niż określona pod lit. j) lub k), podstawy kontroli / współkontroli / znaczacego wpływu </t>
  </si>
  <si>
    <t>NOTA 20A</t>
  </si>
  <si>
    <t xml:space="preserve">    - długoterminowe w okresie spłaty</t>
  </si>
  <si>
    <t xml:space="preserve"> - z tytułu dywidend</t>
  </si>
  <si>
    <t xml:space="preserve"> - kredyty i pożyczki, w tym:</t>
  </si>
  <si>
    <t xml:space="preserve"> - z tytułu dostaw i usług, o okresie wymagalności:</t>
  </si>
  <si>
    <t xml:space="preserve"> - zaliczki otrzymane na dostawy</t>
  </si>
  <si>
    <t xml:space="preserve"> - zobowiązania wekslowe</t>
  </si>
  <si>
    <t>g) fundusze specjalne (wg tytułów)</t>
  </si>
  <si>
    <t>Zobowiązania krótkoterminowe, razem</t>
  </si>
  <si>
    <t>ZOBOWIĄZANIA KRÓTKOTERMINOWE</t>
  </si>
  <si>
    <t>ZOBOWIĄZANIA KRÓTKOTERMINOWE (STRUKTURA WALUTOWA)</t>
  </si>
  <si>
    <t>NOTA 20B</t>
  </si>
  <si>
    <t>NOTA 21A</t>
  </si>
  <si>
    <t>ZMIANA STANU UJEMNEJ WARTOŚCI FIRMY</t>
  </si>
  <si>
    <t>Stan ujemnej wartości firmy na koniec okresu</t>
  </si>
  <si>
    <t>ZOBOWIĄZANIA KRÓTKOTERMINOWE Z TYTUŁU KREDYTÓW I POŻYCZEK</t>
  </si>
  <si>
    <t xml:space="preserve">Nazwa (firma) jednostki  </t>
  </si>
  <si>
    <t>NOTA 20C</t>
  </si>
  <si>
    <t>ZOBOWIĄZANIA DŁUGOTERMINOWE Z TYTUŁU WYEMITOWANYCH DŁUŻNYCH INSTRUMENTÓW FINANSOWYCH</t>
  </si>
  <si>
    <t>NOTA 20D</t>
  </si>
  <si>
    <t>ZOBOWIĄZANIA KRÓTKOTERMINOWE Z TYTUŁU WYEMITOWANYCH DŁUŻNYCH INSTRUMENTÓW FINANSOWYCH</t>
  </si>
  <si>
    <t>NOTA 21B</t>
  </si>
  <si>
    <t>a) bierne rozliczenia międzyokresowe kosztów</t>
  </si>
  <si>
    <t>b) rozliczenia międzyokresowe przychodów</t>
  </si>
  <si>
    <t xml:space="preserve"> - długoterminowe (wg tytułów)</t>
  </si>
  <si>
    <t xml:space="preserve"> - krótkoterminowe (wg tytułów)</t>
  </si>
  <si>
    <t>Należy przedstawić dodatkowe dane objaśniające sposób obliczenia wartości księgowej na jedną akcję oraz rozwodnionej wartości księgowej na jedną akcję</t>
  </si>
  <si>
    <t>NOTA 22</t>
  </si>
  <si>
    <t>NOTA 23A</t>
  </si>
  <si>
    <t>UDZIAŁY LUB AKCJE W JEDNOSTKACH PODPORZĄDKOWANYCH c.d.</t>
  </si>
  <si>
    <t xml:space="preserve">                                                                                                                                     m</t>
  </si>
  <si>
    <t>kapitał zakładowy</t>
  </si>
  <si>
    <t>NOTA 4M</t>
  </si>
  <si>
    <t xml:space="preserve">                                                     o</t>
  </si>
  <si>
    <t>p</t>
  </si>
  <si>
    <t>r</t>
  </si>
  <si>
    <t>s</t>
  </si>
  <si>
    <t>t</t>
  </si>
  <si>
    <t xml:space="preserve">należności jednostki, w tym:  </t>
  </si>
  <si>
    <t>aktywa jednostki, razem</t>
  </si>
  <si>
    <t>przychody ze sprzedaży</t>
  </si>
  <si>
    <t>otrzymane lub należne dywidendy</t>
  </si>
  <si>
    <t>nieopłacona przez emitenta wartość</t>
  </si>
  <si>
    <t>udziałów / akcji w jednostce</t>
  </si>
  <si>
    <t>od jednostki za ostatni rok obrotowy</t>
  </si>
  <si>
    <t>NOTA 4N</t>
  </si>
  <si>
    <t>UDZIAŁY LUB AKCJE W POZOSTAŁYCH JEDNOSTKACH</t>
  </si>
  <si>
    <t xml:space="preserve">                                 e</t>
  </si>
  <si>
    <t>kapitał własny jednostki, w tym:</t>
  </si>
  <si>
    <t xml:space="preserve"> - kapitał zakładowy</t>
  </si>
  <si>
    <t>% posiadanego kapitału zakładowego</t>
  </si>
  <si>
    <t>nieopłacona przez emitenta wartość udziałów / akcji</t>
  </si>
  <si>
    <t>otrzymane lub należne dywidendy za ostatni rok obrotowy</t>
  </si>
  <si>
    <t>NOTA 4O</t>
  </si>
  <si>
    <t>PAPIERY WARTOŚCIOWE, UDZIAŁY I INNE DŁUGOTERMINOWE AKTYWA FINANSOWE (STRUKTURA WALUTOWA)</t>
  </si>
  <si>
    <t>Papiery wartościowe, udziały i inne długoterminowe aktywa finansowe, razem</t>
  </si>
  <si>
    <t>NOTA 4P</t>
  </si>
  <si>
    <t>PAPIERY WARTOŚCIOWE, UDZIAŁY I INNE DŁUGOTERMINOWE AKTYWA FINANSOWE (WEDŁUG ZBYWALNOŚCI)</t>
  </si>
  <si>
    <t>A. Z nieograniczoną zbywalnością, notowane na giełdach (wartość bilansowa)</t>
  </si>
  <si>
    <t>a) akcje (wartość bilansowa):</t>
  </si>
  <si>
    <t>b) obligacje (wartość bilansowa):</t>
  </si>
  <si>
    <t>c) inne - wg grup rodzajowych (wartość bilansowa):</t>
  </si>
  <si>
    <t xml:space="preserve">c1 ... </t>
  </si>
  <si>
    <t xml:space="preserve"> - korekty aktualizujące wartość (za okres)</t>
  </si>
  <si>
    <t xml:space="preserve"> - wartość na początek okresu</t>
  </si>
  <si>
    <t xml:space="preserve"> - wartość według cen nabycia</t>
  </si>
  <si>
    <t xml:space="preserve">  - wartość na początek okresu</t>
  </si>
  <si>
    <t>B. Z nieograniczoną zbywalnością, notowane na rynkach pozagiełdowych (wartość bilansowa)</t>
  </si>
  <si>
    <t>C. Z nieograniczoną zbywalnością, nienotowane na rynku regulowanym (wartość bilansowa)</t>
  </si>
  <si>
    <t>D. Z ograniczoną zbywalnością (wartość bilansowa)</t>
  </si>
  <si>
    <t>a) udziały i akcje (wartość bilansowa):</t>
  </si>
  <si>
    <t>Wartość według cen nabycia, razem</t>
  </si>
  <si>
    <t>Wartość na początek okresu, razem</t>
  </si>
  <si>
    <t>Korekty aktualizujące wartość (za okres), razem</t>
  </si>
  <si>
    <t>Wartość bilansowa, razem</t>
  </si>
  <si>
    <t>NOTA 4Q</t>
  </si>
  <si>
    <t>UDZIELONE POŻYCZKI DŁUGOTERMINOWE (STRUKTURA WALUTOWA)</t>
  </si>
  <si>
    <t>Udzielone pożyczki długoterminowe, razem</t>
  </si>
  <si>
    <t>NOTA 4R</t>
  </si>
  <si>
    <t>INNE INWESTYCJE DŁUGOTERMINOWE (WG RODZAJU)</t>
  </si>
  <si>
    <t>Inne inwestycje długoterminowe, razem</t>
  </si>
  <si>
    <t>NOTA 4S</t>
  </si>
  <si>
    <t>ZMIANA STANU INNYCH INWESTYCJI DŁUGOTERMINOWYCH (WG GRUP RODZAJOWYCH)</t>
  </si>
  <si>
    <t>NOTA 4T</t>
  </si>
  <si>
    <t>INNE INWESTYCJE DŁUGOTERMINOWE (STRUKTURA WALUTOWA)</t>
  </si>
  <si>
    <t>NOTA 5A</t>
  </si>
  <si>
    <t>ZMIANA STANU AKTYWÓW Z TYTUŁU ODROCZONEGO PODATKU DOCHODOWEGO</t>
  </si>
  <si>
    <t>1. Stan aktywów z tytułu odroczonego podatku dochodowego na początek okresu, w tym:</t>
  </si>
  <si>
    <t>a) odniesionych na wynik finansowy</t>
  </si>
  <si>
    <t>b) odniesionych na kapitał własny</t>
  </si>
  <si>
    <t>c) odniesionych na wartość firmy lub ujemną wartość firmy</t>
  </si>
  <si>
    <t>2. Zwiększenia</t>
  </si>
  <si>
    <t xml:space="preserve">    - umorzenie zobowiązań</t>
  </si>
  <si>
    <t xml:space="preserve">    - przychody z podnajmu</t>
  </si>
  <si>
    <t xml:space="preserve">    - przychody BACA</t>
  </si>
  <si>
    <t xml:space="preserve">  - umorzone należności</t>
  </si>
  <si>
    <t xml:space="preserve">  - koszty postępowana sądowego</t>
  </si>
  <si>
    <t xml:space="preserve">  - naprawy powypadkowe</t>
  </si>
  <si>
    <t xml:space="preserve">  - kara umowna</t>
  </si>
  <si>
    <t xml:space="preserve">  - koszty usług medycznych</t>
  </si>
  <si>
    <t>- dodatnie różnice kursowe</t>
  </si>
  <si>
    <t xml:space="preserve">- </t>
  </si>
  <si>
    <t>a) odniesione na wynik finansowy okresu w związku z ujemnymi różnicami przejściowymi (z tytułu)</t>
  </si>
  <si>
    <t>b) odniesione na wynik finansowy okresu w związku ze stratą podatkową (z tytułu)</t>
  </si>
  <si>
    <t>c) odniesione na kapitał własny w związku z ujemnymi różnicami przejściowymi (z tytułu)</t>
  </si>
  <si>
    <t>d) odniesione na kapitał własny w związku ze stratą podatkową (z tytułu)</t>
  </si>
  <si>
    <t>e) odniesione na wartość firmy lub ujemną wartość firmy w związku z ujemnymi różnicami przejściowymi (z tytułu)</t>
  </si>
  <si>
    <t>3. Zmniejszenia</t>
  </si>
  <si>
    <t>4. Stan aktywów z tytułu odroczonego podatku dochodowego na koniec okresu, razem, w tym:</t>
  </si>
  <si>
    <t>NOTA 5B</t>
  </si>
  <si>
    <t>INNE ROZLICZENIA MIĘDZYOKRESOWE</t>
  </si>
  <si>
    <t>a) czynne rozliczenia międzyokresowe kosztów, w tym:</t>
  </si>
  <si>
    <t>b) pozostałe rozliczenia międzyokresowe, w tym:</t>
  </si>
  <si>
    <t>Inne rozliczenia międzyokresowe, razem</t>
  </si>
  <si>
    <t>NOTA 6</t>
  </si>
  <si>
    <t>ZAPASY</t>
  </si>
  <si>
    <t>a) materiały</t>
  </si>
  <si>
    <t>b) półprodukty i produkty w toku</t>
  </si>
  <si>
    <t>c) produkty gotowe</t>
  </si>
  <si>
    <t>d) towary</t>
  </si>
  <si>
    <t>e) zaliczki na dostawy</t>
  </si>
  <si>
    <t>Zapasy, razem</t>
  </si>
  <si>
    <t>NOTA 7A</t>
  </si>
  <si>
    <t>- metody praw własności - należy przedstawić skutki, jakie spowodowałoby jej zastosowanie, oraz wpływ na wynik finansowy</t>
  </si>
  <si>
    <t>- udzielone pożyczki</t>
  </si>
  <si>
    <t>- powstanie różnic przejściowych</t>
  </si>
  <si>
    <t xml:space="preserve">   - opłata licencyjna</t>
  </si>
  <si>
    <t xml:space="preserve">   - inne</t>
  </si>
  <si>
    <t>Ponadto w przypadku innych dodatkowych informacji niż wskazane powyżej, wymaganych na podstawie obowiązujących przepisów o rachunkowości, lub innych informacji, mogących w istotny sposób wpłynąć na ocenę sytuacji majątkowej, finansowej, wyniku finansowego i ich zmian – należy ujawnić te informacje w odpowiedniej części sprawozdania finansowego</t>
  </si>
  <si>
    <t xml:space="preserve"> - zakres i charakter instrumentu</t>
  </si>
  <si>
    <t xml:space="preserve"> - cel nabywania lub wystawiania instrumentu - np. zabezpieczenie</t>
  </si>
  <si>
    <t xml:space="preserve"> - kwotę (wielkość) będącą podstawą obliczenia przyszłych płatności</t>
  </si>
  <si>
    <t xml:space="preserve"> - sumę i termin przyszłych przychodów lub płatności kasowych</t>
  </si>
  <si>
    <t xml:space="preserve"> - termin ustalania cen, zapadalności, wygaśnięcia lub wykonania instrumentu</t>
  </si>
  <si>
    <t xml:space="preserve"> - możliwości wcześniejszego rozliczenia - okres lub dzień - jeśli istnieją</t>
  </si>
  <si>
    <t xml:space="preserve"> - cenę lub przedział cen realizacji instrumentu</t>
  </si>
  <si>
    <t xml:space="preserve"> - możliwości wymiany lub zamiany na inny składnik aktywów lub pasywów</t>
  </si>
  <si>
    <t xml:space="preserve"> - ustaloną stopę lub kwotę odsetek, dywidendy lub innych przychodów oraz terminu ich płatności</t>
  </si>
  <si>
    <t xml:space="preserve"> - dodatkowe zabezpieczenia związane z tym instrumentem, przyjęte lub złożone</t>
  </si>
  <si>
    <t xml:space="preserve"> - w/w informacji również dla instrumentu, na który dany instrument może być zamieniony</t>
  </si>
  <si>
    <t xml:space="preserve"> - inne warunki towarzyszące danemu instrumentowi</t>
  </si>
  <si>
    <t xml:space="preserve"> - rodzaj ryzyka związanego z instrumentem</t>
  </si>
  <si>
    <t xml:space="preserve"> - wcześniej przypadającym terminie wykupu lub wynikającym z umowy terminie przeszacowania wartośc</t>
  </si>
  <si>
    <t xml:space="preserve"> - efektywnej stopie procentowej, jeżeli jej ustalenie jest zasadne</t>
  </si>
  <si>
    <t xml:space="preserve"> - koncentracji ryzyka kredytowego </t>
  </si>
  <si>
    <t>a) opis zabezpieczanej pozycji, w tym przewidywany okres do zajścia planowanej transakcji lub powstania przyszłego zobowiązania</t>
  </si>
  <si>
    <t>c) kwoty wszelkich odroczonych lub nienaliczonych zysków lub strat i przewidywany termin uznania ich za przychody lub koszty finansowe</t>
  </si>
  <si>
    <t>3. Dane dotyczące zobowiązań wobec budżetu państwa lub jednostek samorządu terytorialnego z tytułu uzyskania prawa własności budynków i budowli</t>
  </si>
  <si>
    <t>4. Informacje o przychodach, kosztach i wynikach działalności zaniechanej w danym okresie lub przewidzianej do zaniechania w następnym okresie</t>
  </si>
  <si>
    <t>13. Informacje o znaczących zdarzeniach, jakie nastąpiły po dniu bilansowym, a nieuwzględnionych w sprawozdaniu finansowym</t>
  </si>
  <si>
    <t>14. Informacje o relacjach między prawnym poprzednikiem a emitentem oraz o sposobie i zakresie przejęcia aktywów i pasywów</t>
  </si>
  <si>
    <t>NOTA 5C</t>
  </si>
  <si>
    <t>NOTA 5D</t>
  </si>
  <si>
    <t>NOTA 5H</t>
  </si>
  <si>
    <t>NOTA 5I</t>
  </si>
  <si>
    <t>NOTA 5J</t>
  </si>
  <si>
    <t>NOTA 5K</t>
  </si>
  <si>
    <t>NOTA 5L</t>
  </si>
  <si>
    <t>NOTA 5M</t>
  </si>
  <si>
    <t>NOTA 6A</t>
  </si>
  <si>
    <t>NOTA 6B</t>
  </si>
  <si>
    <t>NOTA 7</t>
  </si>
  <si>
    <t>NOTA 8A</t>
  </si>
  <si>
    <t>NOTA 8B</t>
  </si>
  <si>
    <t>NOTA 8C</t>
  </si>
  <si>
    <t>NOTA 8D</t>
  </si>
  <si>
    <t>NOTA 8E</t>
  </si>
  <si>
    <t>NOTA 8F</t>
  </si>
  <si>
    <t>NOTA 9</t>
  </si>
  <si>
    <t>NOTA 10A</t>
  </si>
  <si>
    <t>NOTA 10B</t>
  </si>
  <si>
    <t>NOTA 10D</t>
  </si>
  <si>
    <t>NOTA 10E</t>
  </si>
  <si>
    <t>NOTA 13</t>
  </si>
  <si>
    <t>połączenia zostały wykreślone z rejestru, liczbę, wartość nominalną i rodzaj udziałów (akcji)  wyemitowanych w celu połączenia, przychody i koszty, zyski i straty oraz zmiany w kapitałach własnych połączonych spółek za okres od początku roku obrotowego, w ciągu którego nastąpiło połączenie, do dnia połączenia</t>
  </si>
  <si>
    <t>sprzedaży, tj. czy odnosi się je do przychodów lub kosztów finansowych, czy też do kapitału z aktualizacji wyceny, jak również kwoty odniesione na ten kapitał lub z niego odpisane</t>
  </si>
  <si>
    <t>24 kwietnia 2002</t>
  </si>
  <si>
    <t>D</t>
  </si>
  <si>
    <t>E</t>
  </si>
  <si>
    <t>XV. Liczba akcji (w szt.)</t>
  </si>
  <si>
    <t>XVI. Zysk (strata) na jedną akcję zwykłą (w zł / EUR)</t>
  </si>
  <si>
    <t>XVII. Rozwodniony zysk (strata) na jedną akcję zwykłą (w zł / EUR)</t>
  </si>
  <si>
    <t>XVIII. Wartość księgowa na jedną akcję (w zł / EUR)</t>
  </si>
  <si>
    <t>XIX. Rozwodniona wartość księgowa na jedną akcję (w zł / EUR)</t>
  </si>
  <si>
    <t>XX. Zadeklarowana lub wypłacona dywidenda na jedną akcję (w zł / EUR)</t>
  </si>
  <si>
    <t>półrocze / 2002</t>
  </si>
  <si>
    <t>półrocze / 2001</t>
  </si>
  <si>
    <t>I. Aktywa trwałe</t>
  </si>
  <si>
    <t>1. Wartości niematerialne i prawne, w tym:</t>
  </si>
  <si>
    <t>2. Rzeczowe aktywa trwałe</t>
  </si>
  <si>
    <t>3. Należności długoterminowe</t>
  </si>
  <si>
    <t>3.1. Od jednostek powiązanych</t>
  </si>
  <si>
    <t>3.2. Od pozostałych jednostek</t>
  </si>
  <si>
    <t>4. Inwestycje długoterminowe</t>
  </si>
  <si>
    <t>4.1. Nieruchomości</t>
  </si>
  <si>
    <t>4.2.  Wartości niematerialne i prawne</t>
  </si>
  <si>
    <t>4.3. Długoterminowe aktywa finansowe</t>
  </si>
  <si>
    <t>a) w jednostkach powiązanych, w tym:</t>
  </si>
  <si>
    <t>b) w pozostałych jednostkach</t>
  </si>
  <si>
    <t>4.4. Inne inwestycje długoterminowe</t>
  </si>
  <si>
    <t>5. Długoterminowe rozliczenia międzyokresowe</t>
  </si>
  <si>
    <t>5.1. Aktywa z tytułu odroczonego podatku dochodowego</t>
  </si>
  <si>
    <t>5.2. Inne rozliczenia międzyokresowe</t>
  </si>
  <si>
    <t xml:space="preserve"> - wartość firmy</t>
  </si>
  <si>
    <t xml:space="preserve"> - udziały lub akcje w jednostkach podporządkowanych wyceniane metodą praw własności</t>
  </si>
  <si>
    <t>II. Aktywa obrotowe</t>
  </si>
  <si>
    <t>2.1. Od jednostek powiązanych</t>
  </si>
  <si>
    <t>2.2. Od pozostałych jednostek</t>
  </si>
  <si>
    <t>3. Inwestycje krótkoterminowe</t>
  </si>
  <si>
    <t>3.1. Krótkoterminowe aktywa finansowe</t>
  </si>
  <si>
    <t>a) w jednostkach powiązanych</t>
  </si>
  <si>
    <t>A</t>
  </si>
  <si>
    <t>B</t>
  </si>
  <si>
    <t>C</t>
  </si>
  <si>
    <t xml:space="preserve">  -  utworzone rezerwy</t>
  </si>
  <si>
    <t xml:space="preserve">  -  rozwiazanie rezerw</t>
  </si>
  <si>
    <t>b1. jednostka/waluta USD</t>
  </si>
  <si>
    <t>b2. jednostka/waluta EUR</t>
  </si>
  <si>
    <t>c) środki pieniężne i inne aktywa pieniężne</t>
  </si>
  <si>
    <t>3.2. Inne inwestycje krótkoterminowe</t>
  </si>
  <si>
    <t>4. Krótkoterminowe rozliczenia międzyokresowe</t>
  </si>
  <si>
    <t>A k t y w a   r a z e m</t>
  </si>
  <si>
    <t>1. Kapitał zakładowy</t>
  </si>
  <si>
    <t xml:space="preserve">  - inwestycja w obcym środku trwałym</t>
  </si>
  <si>
    <t>2. Należne wpłaty na kapitał zakładowy (wielkość ujemna)</t>
  </si>
  <si>
    <t>3. Akcje (udziały) własne (wielkość ujemna)</t>
  </si>
  <si>
    <t>4. Kapitał zapasowy</t>
  </si>
  <si>
    <t>5. Kapitał z aktualizacji wyceny</t>
  </si>
  <si>
    <t>6. Pozostałe kapitały rezerwowe</t>
  </si>
  <si>
    <t>7. Zysk (strata) z lat ubiegłych</t>
  </si>
  <si>
    <t>9. Odpisy z zysku netto w ciągu roku obrotowego (wielkość ujemna)</t>
  </si>
  <si>
    <t>II. Zobowiązania i rezerwy na zobowiązania</t>
  </si>
  <si>
    <t>1. Rezerwy na zobowiązania</t>
  </si>
  <si>
    <t>1.1. Rezerwa z tytułu odroczonego podatku dochodowego</t>
  </si>
  <si>
    <t>1.2. Rezerwa na świadczenia emerytalne i podobne</t>
  </si>
  <si>
    <t>a) długoterminowa</t>
  </si>
  <si>
    <t>b) krótkoterminowa</t>
  </si>
  <si>
    <t>1.3. Pozostałe rezerwy</t>
  </si>
  <si>
    <t>a) długoterminowe</t>
  </si>
  <si>
    <t>b) krótkoterminowe</t>
  </si>
  <si>
    <t>2. Zobowiązania długoterminowe</t>
  </si>
  <si>
    <t>2.1. Wobec jednostek powiązanych</t>
  </si>
  <si>
    <t>2.2. Wobec pozostałych jednostek</t>
  </si>
  <si>
    <t>3. Zobowiązania krótkoterminowe</t>
  </si>
  <si>
    <t>3.1. Wobec jednostek powiązanych</t>
  </si>
  <si>
    <t>3.2. Wobec pozostałych jednostek</t>
  </si>
  <si>
    <t>3.3. Fundusze specjalne</t>
  </si>
  <si>
    <t>4. Rozliczenia międzyokresowe</t>
  </si>
  <si>
    <t>4.1. Ujemna wartość firmy</t>
  </si>
  <si>
    <t>4.2. Inne rozliczenia międzyokresowe</t>
  </si>
  <si>
    <t>P a s y w a    r a z e m</t>
  </si>
  <si>
    <t>Rozwodniona liczba akcji</t>
  </si>
  <si>
    <t>1. Należności warunkowe</t>
  </si>
  <si>
    <t>1.1. Od jednostek powiązanych (z tytułu)</t>
  </si>
  <si>
    <t>1.2. Od pozostałych jednostek (z tytułu)</t>
  </si>
  <si>
    <t>2. Zobowiązania warunkowe</t>
  </si>
  <si>
    <t>2.1. Na rzecz jednostek powiązanych (z tytułu)</t>
  </si>
  <si>
    <t>2.2. Na rzecz pozostałych jednostek (z tytułu)</t>
  </si>
  <si>
    <t>3. Inne (z tytułu)</t>
  </si>
  <si>
    <t>P o z y c j e   p o z a b i l a n s o w e,   r a z e m</t>
  </si>
  <si>
    <t xml:space="preserve"> - otrzymanych gwarancji i poręczeń</t>
  </si>
  <si>
    <t xml:space="preserve"> - udzielonych gwarancji i poręczeń</t>
  </si>
  <si>
    <t>I. Przychody netto ze sprzedaży produktów, towarów i materiałów, w tym:</t>
  </si>
  <si>
    <t>II. Koszty sprzedanych produktów, towarów i materiałów, w tym:</t>
  </si>
  <si>
    <t>III. Zysk (strata) brutto ze sprzedaży (I-II)</t>
  </si>
  <si>
    <t>1. Zysk ze zbycia niefinansowych aktywów trwałych</t>
  </si>
  <si>
    <t>2. Dotacje</t>
  </si>
  <si>
    <t>3. Inne przychody operacyjne</t>
  </si>
  <si>
    <t>1. Strata ze zbycia niefinansowych aktywów trwałych</t>
  </si>
  <si>
    <t>2. Aktualizacja wartości aktywów niefinansowych</t>
  </si>
  <si>
    <t xml:space="preserve"> - sprzedaż</t>
  </si>
  <si>
    <t>IX. Zysk (strata) z działalności operacyjnej (VI+VII-VIII)</t>
  </si>
  <si>
    <t>X. Przychody finansowe</t>
  </si>
  <si>
    <t>1. Dywidendy i udziały w zyskach, w tym:</t>
  </si>
  <si>
    <t>2. Odsetki, w tym:</t>
  </si>
  <si>
    <t>3. Zysk ze zbycia inwestycji</t>
  </si>
  <si>
    <t>4. Aktualizacja wartości inwestycji</t>
  </si>
  <si>
    <t>5. Inne</t>
  </si>
  <si>
    <t>XI. Koszty finansowe</t>
  </si>
  <si>
    <t>1. Odsetki, w tym:</t>
  </si>
  <si>
    <t>2. Strata ze zbycia inwestycji</t>
  </si>
  <si>
    <t>3. Aktualizacja wartości inwestycji</t>
  </si>
  <si>
    <t>4. Inne</t>
  </si>
  <si>
    <t>XII. Zysk (strata) z działalności gospodarczej (IX+X-XI)</t>
  </si>
  <si>
    <t>Świadczenie usług agencyjnych, pośrednictwa w zakresie umów usług turystycznych z wykorzystaniem internetu</t>
  </si>
  <si>
    <t>ul. Braci Gierymskich 156, Wrocław</t>
  </si>
  <si>
    <t>Świadczenie usług marketingowych, transportowo-przewozowych, exportu i importu towarów własnych i osób trzecich.</t>
  </si>
  <si>
    <t>ul. Kaszubska 8, Wrocław</t>
  </si>
  <si>
    <t>Projektowanie systemów informatycznych, sprzętu komputerowego</t>
  </si>
  <si>
    <t>Świadczenie usług w zakresie oprogramowania, świadczenie usług w zakresie przetwarzania danych</t>
  </si>
  <si>
    <t>ul. Wadowicka 8w, Kraków</t>
  </si>
  <si>
    <t>GeoTec Sp. z o.o.</t>
  </si>
  <si>
    <t>Projektowanie i wdrażanie oprogramowania komputerowego w zakresie systemów informacji przestrzennej</t>
  </si>
  <si>
    <t>1 listopada 2002</t>
  </si>
  <si>
    <t xml:space="preserve"> odpowiednim wskaźnikiem inflacji, z podaniem źródła wskaźnika oraz metody jego wykorzystania, z przyjęciem okresu ostatniego sprawozdania finansowego jako okresu bazowego - jeżeli</t>
  </si>
  <si>
    <t xml:space="preserve"> skumulowana średnioroczna stopa inflacji z okresu ostatnich trzech lat działalności emitenta osiągnęła lub przekroczyła wartość 100%</t>
  </si>
  <si>
    <t>16. Zestawienie oraz objaśnienie różnic pomiędzy danymi ujawnionymi w sprawozdaniu finansowym i porównywalnych danych finansowych, a uprzednio sporządzonym</t>
  </si>
  <si>
    <t xml:space="preserve"> i opublikowanymi sprawozdaniami finansowymi </t>
  </si>
  <si>
    <t>17. Zmiany stosowanych zasad (polityki) rachunkowości i sposobu sporządzania sprawozdania finansowego, dokonanych w stosunku do poprzedniego roku obrotowego (lat obrotowych),</t>
  </si>
  <si>
    <t xml:space="preserve"> ich przyczyny, tytuły oraz wpływ wywołanych tym skutków finansowych na sytuację majątkową i finansową, płynność oraz wynik finansowy i rentowność</t>
  </si>
  <si>
    <t>18. Dokonane korekty błędów podstawowych, ich przyczyny, tytuły oraz wpływ wywołanych tym skutków finansowych na sytuację majątkową i finansową,</t>
  </si>
  <si>
    <t xml:space="preserve"> płynność oraz wynik finansowy i rentowność </t>
  </si>
  <si>
    <t>19. W przypadku występowania niepewności co do możliwości kontynuowania działalności, opis tych niepewności oraz stwierdzenie, że taka niepewność występuje,</t>
  </si>
  <si>
    <t>oraz wskazanie, czy sprawozdanie finansowe zawiera korekty z tym związane. Informacja powinna zawierać również opis podejmowanych, bądź planowanych przez emitenta działań mających na celu eliminację niepewności</t>
  </si>
  <si>
    <t xml:space="preserve"> - w przypadku rozliczenia metodą nabycia - nazwę (firmę) i opis przedmiotu działalności spółki przejętej, liczbę, wartość nominalną i rodzaj udziałów (akcji) wyemitowanych</t>
  </si>
  <si>
    <t xml:space="preserve"> w celu połączenia, cenę przejęcia, wartość aktywów netto według wartości godziwej spółki przejętej na dzień połączenia, wartość firmy lub ujemną wartość firmy</t>
  </si>
  <si>
    <t xml:space="preserve"> i opis zasad jej amortyzacji lub</t>
  </si>
  <si>
    <t>22. Jeżeli emitent nie sporządza skonsolidowanego sprawozdania finansowego, w dodatkowej nocie objaśniającej do sprawozdania finansowego należy przedstawić podstawę</t>
  </si>
  <si>
    <t xml:space="preserve"> prawną niesporządzania skonsolidowanego sprawozdania finansowego, wraz z danymi uzasadniającymi odstąpienie od konsolidacji lub wyceny metodą praw własności, nazwę i siedzibę jednostki sporządzającej skonsolidowane sprawozdanie finansowe na wyższym szczeblu grupy kapitałowej oraz miejsce jego publikacji, podstawowe wskaźniki ekonomiczno-finansowe, charakteryzujące działalność jednostek powiązanych w danym i ubiegłym roku obrotowym, takie jak: wartość przychodów ze sprzedaży oraz przychodów finansowych,</t>
  </si>
  <si>
    <t xml:space="preserve"> wynik finansowy netto oraz wartość kapitału własnego, z podziałem na grupy, wartość aktywów trwałych, przeciętne roczne zatrudnienie oraz inne informacje jeżeli są wymagane na podstawie odrębnych przepisów</t>
  </si>
  <si>
    <t>b) odniesione na kapitał własny w związku z dodatnimi różnicami przejściowymi (z tytułu)</t>
  </si>
  <si>
    <t>IX. Aktywa, razem</t>
  </si>
  <si>
    <t>X. Zobowiązania i rezerwy na zobowiązania</t>
  </si>
  <si>
    <t xml:space="preserve">Computer Communication Systems S.A. </t>
  </si>
  <si>
    <t xml:space="preserve">Travelplanet.pl S.A. </t>
  </si>
  <si>
    <t>GeoTechnologies Sp. z o.o.</t>
  </si>
  <si>
    <t>One2One Sp. z o.o.</t>
  </si>
  <si>
    <t/>
  </si>
  <si>
    <t>c) odniesione na wartość firmy lub ujemną wartość firmy w związku z dodatnimi różnicami przejściowymi (z tytułu)</t>
  </si>
  <si>
    <t>a) odniesione na wynik finansowy okresu w związku z dodatnimi różnicami przejściowymi (z tytułu)</t>
  </si>
  <si>
    <t>NOTA 18A</t>
  </si>
  <si>
    <t>NOTA 18B</t>
  </si>
  <si>
    <t>1. Wpływy netto z emisji akcji (wydania udziałów) i innych instrumentów kapitałowych oraz dopłat do kapitału</t>
  </si>
  <si>
    <t>2. Kredyty i pożyczki</t>
  </si>
  <si>
    <t>3. Emisja dłużnych papierów wartościowych</t>
  </si>
  <si>
    <t>4. Inne wpływy finansowe</t>
  </si>
  <si>
    <t>1. Nabycie akcji (udziałów) własnych</t>
  </si>
  <si>
    <t>2. Dywidendy i inne wypłaty na rzecz właścicieli</t>
  </si>
  <si>
    <t>3. Inne, niż wpłaty na rzecz właścicieli, wydatki z tytułu podziału zysku</t>
  </si>
  <si>
    <t>4. Spłaty kredytów i pożyczek</t>
  </si>
  <si>
    <t>5. Wykup dłużnych papierów wartościowych</t>
  </si>
  <si>
    <t>6. Z tytułu innych zobowiązań finansowych</t>
  </si>
  <si>
    <t>7. Płatności zobowiązań z tytułu umów leasingu finansowego</t>
  </si>
  <si>
    <t>8. Odsetki</t>
  </si>
  <si>
    <t>9. Inne wydatki finansowe</t>
  </si>
  <si>
    <t>III. Przepływy pieniężne netto z działalności finansowej (I-II)</t>
  </si>
  <si>
    <t>D. Przepływy pieniężne netto, razem (A.III+/-B.III+/-C.III)</t>
  </si>
  <si>
    <t>E. Bilansowa zmiana stanu środków pieniężnych, w tym:</t>
  </si>
  <si>
    <t>F. Środki pieniężne na początek okresu</t>
  </si>
  <si>
    <t>G. Środki pieniężne na koniec okresu (F+/-D), w tym:</t>
  </si>
  <si>
    <t xml:space="preserve"> - zmiana stanu środków pieniężnych z tytułu różnic kursowych</t>
  </si>
  <si>
    <t xml:space="preserve"> - o ograniczonej możliwości dysponowania</t>
  </si>
  <si>
    <t>a) koszty zakończonych prac rozwojowych</t>
  </si>
  <si>
    <t>b) wartość firmy</t>
  </si>
  <si>
    <t>c) nabyte koncesje, patenty, licencje i podobne wartości, w tym:</t>
  </si>
  <si>
    <t>d) inne wartości niematerialne i prawne</t>
  </si>
  <si>
    <t>e) zaliczki na wartości niematerialne i prawne</t>
  </si>
  <si>
    <t>Wartości niematerialne i prawne, razem</t>
  </si>
  <si>
    <t xml:space="preserve"> - oprogramowanie komputerowe</t>
  </si>
  <si>
    <t>WARTOŚCI NIEMATERIALNE I PRAWNE</t>
  </si>
  <si>
    <t>ZMIANY WARTOŚCI NIEMATERIALNYCH I PRAWNYCH (wg grup rodzajowych)</t>
  </si>
  <si>
    <t>h) odpisy z tytułu trwałej utraty wartości na początek okresu</t>
  </si>
  <si>
    <t>i) odpisy z tytułu trwałej utraty wartości na koniec okresu</t>
  </si>
  <si>
    <t>j) wartość netto wartości niematerialnych i prawnych na koniec okresu</t>
  </si>
  <si>
    <t xml:space="preserve"> - zwiększenie</t>
  </si>
  <si>
    <t xml:space="preserve"> - zmniejszenie</t>
  </si>
  <si>
    <t>a</t>
  </si>
  <si>
    <t xml:space="preserve">b </t>
  </si>
  <si>
    <t>koszty zakończonych prac rozwojowych</t>
  </si>
  <si>
    <t>wartość firmy</t>
  </si>
  <si>
    <t>WARTOŚCI NIEMATERIALNE I PRAWNE (STRUKTURA WŁASNOŚCIOWA)</t>
  </si>
  <si>
    <t>NOTA 1C</t>
  </si>
  <si>
    <t>Należności długoterminowe netto</t>
  </si>
  <si>
    <t>4. Stan rezerwy z tytułu odroczonego podatku dochodowego na koniec okresu, razem</t>
  </si>
  <si>
    <t>pożyczki pozostała do spłaty</t>
  </si>
  <si>
    <t>finansowe</t>
  </si>
  <si>
    <t>Dłużne instrumenty  według rodzaju</t>
  </si>
  <si>
    <t xml:space="preserve">Kwota kretydu / według umowy </t>
  </si>
  <si>
    <t>Noty objaśniające do rachunku zysków i strat</t>
  </si>
  <si>
    <t>a) amortyzacja</t>
  </si>
  <si>
    <t>b) zużycie materiałów i energii</t>
  </si>
  <si>
    <t>3. Podstawa opodatkowania podatkiem dochodowym</t>
  </si>
  <si>
    <r>
      <t xml:space="preserve">PODZIAŁ ZYSKU </t>
    </r>
    <r>
      <rPr>
        <i/>
        <sz val="11"/>
        <rFont val="Arial CE"/>
        <family val="2"/>
      </rPr>
      <t>- FORMULARZ TEKSTOWY</t>
    </r>
  </si>
  <si>
    <r>
      <t xml:space="preserve">ZYSK NA 1 AKCJĘ </t>
    </r>
    <r>
      <rPr>
        <i/>
        <sz val="11"/>
        <rFont val="Arial CE"/>
        <family val="2"/>
      </rPr>
      <t>- FORMULARZ TEKSTOWY</t>
    </r>
  </si>
  <si>
    <t>NOTY OBJAŚNIAJĄCE DO RACHUNKU PRZEPŁYWÓW PIENIĘŻNYCH</t>
  </si>
  <si>
    <t>b) używane na podstawie umowy najmu, dzierżawy lub innej umowy, w tym umowy leasingu, w tym:</t>
  </si>
  <si>
    <t>NOTA 2A</t>
  </si>
  <si>
    <t>a) środki trwałe, w tym:</t>
  </si>
  <si>
    <t>b) środki trwałe w budowie</t>
  </si>
  <si>
    <t>c) zaliczki na środki trwałe w budowie</t>
  </si>
  <si>
    <t>Rzeczowe aktywa trwałe, razem</t>
  </si>
  <si>
    <t xml:space="preserve"> - budynki, lokale i obiekty inżynierii lądowej i wodnej</t>
  </si>
  <si>
    <t xml:space="preserve"> - grunty (w tym prawo użytkowania wieczystego gruntu)</t>
  </si>
  <si>
    <t xml:space="preserve"> - inne środki trwałe</t>
  </si>
  <si>
    <t>ZMIANY ŚRODKÓW TRWAŁYCH (wg grup rodzajowych)</t>
  </si>
  <si>
    <t>j) wartość netto środków trwałych na koniec okresu</t>
  </si>
  <si>
    <t>KWOTA NALEŻNOŚCI SPORNYCH I PRZETERMINOWANYCH, W TYM NIE OBJĘTE REZERWAMI ORAZ NIE WYKAZANE JAKO " NALEŻNOŚCI DOCHODZONE NA DRODZE SĄDOWEJ"</t>
  </si>
  <si>
    <t>1) należności sporne  objęte rezerwami ( z tytułu):</t>
  </si>
  <si>
    <t>- udziały i akcje</t>
  </si>
  <si>
    <t>Nie podlega konsolidacji na podst.art. 58,ust.1, pkt. 1 ustawy o rachunkowości</t>
  </si>
  <si>
    <t>Nie podlega konsolidacji na podst.art. 57,ust.1, pkt.1 i 3 ustawy o rachunkowości</t>
  </si>
  <si>
    <t xml:space="preserve">  -dostaw i usług</t>
  </si>
  <si>
    <t>2) należności sporne nie objęte rezerwami i nie wykazane jako należności dochodzone na drodze sądowej ( z tytułu)</t>
  </si>
  <si>
    <t>3) należności przeterminowane</t>
  </si>
  <si>
    <t>4) należności przeterminowane nie objęte rezerwą</t>
  </si>
  <si>
    <r>
      <t xml:space="preserve">ZYSK (STRATA) NA SPRZEDAŻY CAŁOŚCI LUB CZĘŚCI UDZIAŁÓW JEDNOSTEK PODPORZĄDKOWANYCH </t>
    </r>
    <r>
      <rPr>
        <i/>
        <sz val="11"/>
        <rFont val="Arial CE"/>
        <family val="2"/>
      </rPr>
      <t>- FORMULARZ TEKSTOWY</t>
    </r>
  </si>
  <si>
    <t>NALEŻNOŚCI WARUNKOWE OD JEDNOSTEK POWIĄZANYCH (Z TYTUŁU)</t>
  </si>
  <si>
    <t>a) otrzymanych gwarancji i poręczeń, w tym:</t>
  </si>
  <si>
    <t>NOTA 5F</t>
  </si>
  <si>
    <t xml:space="preserve">    - w tym: od znaczącego inwestora</t>
  </si>
  <si>
    <t xml:space="preserve">    - w tym: od jednostki dominującej</t>
  </si>
  <si>
    <t>Należności warunkowe od jednostek powiązanych, razem</t>
  </si>
  <si>
    <t>NOTA 23B</t>
  </si>
  <si>
    <t>a) udzielonych gwarancji i poręczeń, w tym:</t>
  </si>
  <si>
    <t>ZMIANA STANU WARTOŚCI NIEMATERIALNYCH I PRAWNYCH (WG GRUP RODZAJOWYCH)</t>
  </si>
  <si>
    <t>NOTA 4C</t>
  </si>
  <si>
    <t>DŁUGOTERMINOWE AKTYWA FINANSOWE</t>
  </si>
  <si>
    <t>a) w jednostkach zależnych</t>
  </si>
  <si>
    <t>b) w jednostkach współzależnych</t>
  </si>
  <si>
    <t>c) w jednostkach stowarzyszonych</t>
  </si>
  <si>
    <t>RACHUNEK PRZEPŁYWU ŚRODKÓW PIENIĘŻNYCH</t>
  </si>
  <si>
    <t>d) w znaczącym inwestorze</t>
  </si>
  <si>
    <t>e) w jednostce dominującej</t>
  </si>
  <si>
    <t>f) w pozostałych jednostkach</t>
  </si>
  <si>
    <t>Długoterminowe aktywa finansowe, razem</t>
  </si>
  <si>
    <t xml:space="preserve"> - udziały lub akcje</t>
  </si>
  <si>
    <t xml:space="preserve"> - dłużne papiery wartościowe</t>
  </si>
  <si>
    <t xml:space="preserve"> - inne papiery wartościowe (wg rodzaju)</t>
  </si>
  <si>
    <t xml:space="preserve"> - udzielone pożyczki</t>
  </si>
  <si>
    <t xml:space="preserve"> - inne długoterminowe aktywa finansowe (wg rodzaju)</t>
  </si>
  <si>
    <t>NOTA 4D</t>
  </si>
  <si>
    <t>UDZIAŁY LUB AKCJE W JEDNOSTKACH PODPORZĄDKOWANYCH WYCENIANYCH METODĄ PRAW WŁASNOŚCI, W TYM:</t>
  </si>
  <si>
    <t>a) wartość firmy jednostek podporządkowanych</t>
  </si>
  <si>
    <t>b) ujemna wartość firmy jednostek podporządkowanych</t>
  </si>
  <si>
    <t xml:space="preserve"> - jednostek współzależnych</t>
  </si>
  <si>
    <t>NOTA 4E</t>
  </si>
  <si>
    <t>ZMIANA STANU WARTOŚCI FIRMY - JEDNOSTKI ZALEŻNE</t>
  </si>
  <si>
    <t>a) wartość firmy brutto na początek okresu</t>
  </si>
  <si>
    <t>d) wartość firmy brutto na koniec okresu</t>
  </si>
  <si>
    <t>e) odpis wartości firmy na początek okresu</t>
  </si>
  <si>
    <t>f) odpis wartości firmy za okres (z tytułu)</t>
  </si>
  <si>
    <t>g) odpis wartości firmy na koniec okresu</t>
  </si>
  <si>
    <t>h) wartość firmy netto na koniec okresu</t>
  </si>
  <si>
    <t>NOTA 4F</t>
  </si>
  <si>
    <t>ZMIANA STANU WARTOŚCI FIRMY - JEDNOSTKI WSPÓŁZALEŻNE</t>
  </si>
  <si>
    <t>ZMIANA STANU WARTOŚCI FIRMY - JEDNOSTKI STOWARZYSZONE</t>
  </si>
  <si>
    <t xml:space="preserve">  -</t>
  </si>
  <si>
    <t>NOTA 4G</t>
  </si>
  <si>
    <t>NOTA 4H</t>
  </si>
  <si>
    <t>wartość</t>
  </si>
  <si>
    <t xml:space="preserve"> - należności długo-terminowe</t>
  </si>
  <si>
    <t xml:space="preserve"> - należności krótko-terminowe</t>
  </si>
  <si>
    <t>ZMIANA STANU UJEMNEJ WARTOŚCI FIRMY - JEDNOSTKI ZALEŻNE</t>
  </si>
  <si>
    <t>a) ujemna wartość firmy brutto na początek okresu</t>
  </si>
  <si>
    <t>d) ujemna wartość firmy brutto na koniec okresu</t>
  </si>
  <si>
    <t>e) odpis ujemnej wartości firmy na początek okresu</t>
  </si>
  <si>
    <t>f) odpis ujemnej wartości firmy za okres (z tytułu)</t>
  </si>
  <si>
    <t>g) odpis ujemnej wartości firmy na koniec okresu</t>
  </si>
  <si>
    <t>h) ujemna wartość firmy netto na koniec okresu</t>
  </si>
  <si>
    <t>NOTA 4I</t>
  </si>
  <si>
    <t>ZMIANA STANU UJEMNEJ WARTOŚCI FIRMY - JEDNOSTKI WSPÓŁZALEŻNE</t>
  </si>
  <si>
    <t>NOTA 4J</t>
  </si>
  <si>
    <t>ZMIANA STANU UJEMNEJ WARTOŚCI FIRMY - JEDNOSTKI STOWARZYSZONE</t>
  </si>
  <si>
    <t>NOTA 4K</t>
  </si>
  <si>
    <t>ZMIANA STANU DŁUGOTERMINOWYCH AKTYWÓW FINANSOWYCH (WG GRUP RODZAJOWYCH)</t>
  </si>
  <si>
    <t>UDZIAŁY LUB AKCJE W JEDNOSTKACH PODPORZĄDKOWANYCH</t>
  </si>
  <si>
    <t>charakter powiązania (jednostka zależna, współzależna, stowarzyszona, z wyszczególnieniem powiązań bezpośrednich i pośrednich)</t>
  </si>
  <si>
    <t>RZECZOWE AKTYWA TRWAŁE</t>
  </si>
  <si>
    <t>Lp.</t>
  </si>
  <si>
    <t xml:space="preserve">a </t>
  </si>
  <si>
    <t>nazwa (firma) jednostki ze      wskazaniem formy prawnej</t>
  </si>
  <si>
    <t>nazwa jednostki</t>
  </si>
  <si>
    <t xml:space="preserve">kapitał własny jednostki,       w tym: </t>
  </si>
  <si>
    <t>pozostały kapitał własny,      w tym:</t>
  </si>
  <si>
    <t xml:space="preserve">zobowiązania i rezerwy na zobowiązania </t>
  </si>
  <si>
    <t xml:space="preserve">  jednostki,        w tym:</t>
  </si>
  <si>
    <t>m</t>
  </si>
  <si>
    <t>n</t>
  </si>
  <si>
    <t>o</t>
  </si>
  <si>
    <t xml:space="preserve"> - zobowiązania długo-terminowe</t>
  </si>
  <si>
    <t xml:space="preserve"> - zobowiązania krótko-terminowe</t>
  </si>
  <si>
    <t>nazwa (firma) jednostki ze wskazaniem formy prawnej</t>
  </si>
  <si>
    <r>
      <t xml:space="preserve">ODPISY AKTUALIZUJĄCE - </t>
    </r>
    <r>
      <rPr>
        <i/>
        <sz val="11"/>
        <rFont val="Arial CE"/>
        <family val="2"/>
      </rPr>
      <t>FORMULARZ TEKSTOWY</t>
    </r>
  </si>
  <si>
    <t>Kwota kretydu /pożyczki wg umowy</t>
  </si>
  <si>
    <t xml:space="preserve">     Kwota kretydu /                               pozostała                     </t>
  </si>
  <si>
    <t>pożyczki          do spłaty</t>
  </si>
  <si>
    <t xml:space="preserve">   odniesioną bezpośrednio na kapitał własny lub kwotę odwrócenia odpisów aktualizujących, w tym odniesioną</t>
  </si>
  <si>
    <t xml:space="preserve">   bezpośrednio na kapitał własny</t>
  </si>
  <si>
    <t>NOTA 12</t>
  </si>
  <si>
    <t>KAPITAŁ ZAKŁADOWY (STRUKTURA)</t>
  </si>
  <si>
    <t>należne wpłaty na            kapitał zakładowy                    (wartość ujemna)</t>
  </si>
  <si>
    <t>kapitał zapasowy</t>
  </si>
  <si>
    <t xml:space="preserve">zysk (strata) z lat ubiegłych  </t>
  </si>
  <si>
    <t>zysk (strata) netto</t>
  </si>
  <si>
    <t xml:space="preserve">                                                       n</t>
  </si>
  <si>
    <t>I. Przychody netto ze sprzedaży produktów, towarów i materiałów</t>
  </si>
  <si>
    <t>III. Zysk (strata) brutto</t>
  </si>
  <si>
    <t>IV. Zysk (strata) netto</t>
  </si>
  <si>
    <t>BILANS</t>
  </si>
  <si>
    <t>nota</t>
  </si>
  <si>
    <t>AKTYWA</t>
  </si>
  <si>
    <t>1. Zapasy</t>
  </si>
  <si>
    <t>2. Należności krótkoterminowe</t>
  </si>
  <si>
    <t>PASYWA</t>
  </si>
  <si>
    <t>I. Kapitał własny</t>
  </si>
  <si>
    <t>8. Zysk (strata) netto</t>
  </si>
  <si>
    <t>Wartość księgowa</t>
  </si>
  <si>
    <t>Liczba akcji</t>
  </si>
  <si>
    <t>Wartość księgowa na jedną akcję (w zł)</t>
  </si>
  <si>
    <t>Rozwodniona wartość księgowa na jedną akcję (w zł)</t>
  </si>
  <si>
    <t>-</t>
  </si>
  <si>
    <t xml:space="preserve">  - zmiana kapitałów mniejszościowych w wyniku wyemitowania akcji jednostek zależnych</t>
  </si>
  <si>
    <t xml:space="preserve">ZESTAWIENIE ZMIAN W KAPITALE </t>
  </si>
  <si>
    <t>RACHUNEK ZYSKÓW I STRAT</t>
  </si>
  <si>
    <t>1. Przychody netto ze sprzedaży produktów</t>
  </si>
  <si>
    <t>2. Przychody netto ze sprzedaży towarów i materiałów</t>
  </si>
  <si>
    <t>1. Koszt wytworzenia sprzedanych produktów</t>
  </si>
  <si>
    <t>2. Wartość sprzedanych towarów i materiałów</t>
  </si>
  <si>
    <t>IV. Koszty sprzedaży</t>
  </si>
  <si>
    <t>V. Koszty ogólnego zarządu</t>
  </si>
  <si>
    <t>Należy przedstawić sposób podziału zysku lub pokrycia straty za prezentowane lata obrotowe, a w przypadku niezakończonego roku obrotowego - propozycję podziału zysku lub pokrycia straty, ujawniając, odpowiednie dla ustalenia wielkości zysku lub straty, dane liczbowe</t>
  </si>
  <si>
    <t>NOTA 38</t>
  </si>
  <si>
    <t xml:space="preserve">      - nadwyżka aportu nad wartościa księgową</t>
  </si>
  <si>
    <t xml:space="preserve">      - odsetki od kredytu - naliczone</t>
  </si>
  <si>
    <t xml:space="preserve">       - rezerwa urlopowa</t>
  </si>
  <si>
    <t xml:space="preserve">       - rezerwa na badanie bilansu</t>
  </si>
  <si>
    <t xml:space="preserve">       - w tym: od jednostek powiązanych</t>
  </si>
  <si>
    <t>Należy przedstawić dodatkowe dane objaśniające sposób obliczenia zysku (straty) na jedną akcję zwykłą oraz rozwodnionego zysku (straty) na jedną akcję zwykłą z uwzględnieniem podziału na wszystkie rodzaje akcji zwykłych, które różnią się między sobą prawem udziału w zysku netto danego okresu</t>
  </si>
  <si>
    <t>Należy zdefiniować środki pieniężne przyjęte do rachunku przepływów pieniężnych, przedstawiając ich strukturę na początek i koniec okresu</t>
  </si>
  <si>
    <t>2003</t>
  </si>
  <si>
    <t xml:space="preserve"> - koszty organizacji funduszu TechVenture</t>
  </si>
  <si>
    <t>Kurs na      31 grudnia</t>
  </si>
  <si>
    <t>W przypadku wystąpienia niezgodności pomiędzy bilansowymi zmianami stanu niektórych pozycji oraz zmianami stanu tych pozycji wykazanymi w rachunku przepływów pieniężnych, należy wskazać ich przyczyny</t>
  </si>
  <si>
    <t>W odniesieniu do pozycji rachunku przepływów pieniężnych "Pozostałe korekty", "Pozostałe wpływy" i "Pozostałe wydatki", należy przedstawić wykaz tych korekt, wpływów i wydatków, których kwoty przekraczają 5% ogólnej sumy odpowiednio korekt, wpływów lub wydatków z danej działalności, a zostały ujęte w tych pozycjach</t>
  </si>
  <si>
    <t>W przypadku gdy rachunek przepływów pieniężnych sporządzony jest metodą bezpośrednią, dodatkowo należy przedstawić notę objaśniającą zawierającą uzgodnienie przepływów pieniężnych netto z działalności operacyjnej metodą pośrednią do wartości wyliczonych metodą bezpośrednią</t>
  </si>
  <si>
    <t>FORMULARZ TEKSTOWY</t>
  </si>
  <si>
    <t xml:space="preserve"> +</t>
  </si>
  <si>
    <t>PRZEPŁYWY ŚRODKÓW PIENIĘŻNYCH Z DZIAŁALNOŚCI OPERACYJNEJ (metoda pośrednia)</t>
  </si>
  <si>
    <t>III. Przepływy pieniężne netto z działalności operacyjnej (I+/-II)</t>
  </si>
  <si>
    <t>B. DODATKOWE NOTY OBJAŚNIAJĄCE</t>
  </si>
  <si>
    <t xml:space="preserve">W dodatkowych notach objaśniających do sprawozdania finansowego i odpowiednio danych porównywalnych należy przedstawić: </t>
  </si>
  <si>
    <t xml:space="preserve">1. Informacje o instrumentach finansowych </t>
  </si>
  <si>
    <t>a) ujemne różnice kursowe, w tym:</t>
  </si>
  <si>
    <t>Średni kurs w okresie *</t>
  </si>
  <si>
    <t>Minimalny kurs w okresie</t>
  </si>
  <si>
    <t>Maksymalny kurs w okresie</t>
  </si>
  <si>
    <t>tys. EUR</t>
  </si>
  <si>
    <t>1.1. W odniesieniu wszystkich aktywów i zobowiązań finansowych należy przedstawić instrumenty finansowe z podziałem na:</t>
  </si>
  <si>
    <t xml:space="preserve">  - aktualizacja inwestycji</t>
  </si>
  <si>
    <t xml:space="preserve">  - sprzedaży akcji</t>
  </si>
  <si>
    <t xml:space="preserve">    - zobowiązanie z tytułu nabycia akcji</t>
  </si>
  <si>
    <t xml:space="preserve">    - zobowiązanie z tytułu niewypłaconych pożyczek</t>
  </si>
  <si>
    <t xml:space="preserve">    - refakturacja kosztyów</t>
  </si>
  <si>
    <t xml:space="preserve">  - wykorzystanie</t>
  </si>
  <si>
    <t>PRZYCHODY NETTO ZE SPRZEDAŻY PRODUKTÓW (STRUKTURA TERYTORIALNA)</t>
  </si>
  <si>
    <t>a) kraj</t>
  </si>
  <si>
    <t xml:space="preserve">    - w tym:  od jednostek powiązanych</t>
  </si>
  <si>
    <t>b) eksport</t>
  </si>
  <si>
    <t>NOTA 25A</t>
  </si>
  <si>
    <t>PRZYCHODY NETTO ZE SPRZEDAŻY TOWARÓW I MATERIAŁÓW (STRUKTURA RZECZOWA - RODZAJE DZIAŁALNOŚCI)</t>
  </si>
  <si>
    <t>Przychody netto ze sprzedaży towarów i materiałów, razem</t>
  </si>
  <si>
    <t>NOTA 25B</t>
  </si>
  <si>
    <t>PRZYCHODY NETTO ZE SPRZEDAŻY TOWARÓW I MATERIAŁÓW (STRUKTURA TERYTORIALNA)</t>
  </si>
  <si>
    <t>NOTA 26</t>
  </si>
  <si>
    <t>KOSZTY WEDŁUG RODZAJU</t>
  </si>
  <si>
    <t>c) usługi obce</t>
  </si>
  <si>
    <t>d) podatki i opłaty</t>
  </si>
  <si>
    <t>e) wynagrodzenia</t>
  </si>
  <si>
    <t>f) ubezpieczenia społeczne i inne świadczenia</t>
  </si>
  <si>
    <t>g) pozostałe koszty rodzajowe (z tytułu)</t>
  </si>
  <si>
    <t>Koszty według rodzaju, razem</t>
  </si>
  <si>
    <t>Zmiana stanu zapasów, produktów i rozliczeń międzyokresowych</t>
  </si>
  <si>
    <t>Koszty wytworzenia produktów na własne potrzeby jednostki (wielkość ujemna)</t>
  </si>
  <si>
    <t>- rezerwa na wynagrodzenie</t>
  </si>
  <si>
    <t xml:space="preserve">  - wartość sprzedanego majątku trwałego</t>
  </si>
  <si>
    <t xml:space="preserve">  - rezerwa na wykup akcji własnych</t>
  </si>
  <si>
    <t>NOTA 22B</t>
  </si>
  <si>
    <t>b) pozostałe, w tym:</t>
  </si>
  <si>
    <t>Inne przychody operacyjne, razem</t>
  </si>
  <si>
    <t>NOTA 28</t>
  </si>
  <si>
    <t>INNE KOSZTY OPERACYJNE</t>
  </si>
  <si>
    <t>a) utworzone rezerwy (z tytułu)</t>
  </si>
  <si>
    <t>Inne koszty operacyjne, razem</t>
  </si>
  <si>
    <t>NOTA 29A</t>
  </si>
  <si>
    <t>PRZYCHODY FINANSOWE Z TYTUŁU DYWIDEND I UDZIAŁÓW W ZYSKACH</t>
  </si>
  <si>
    <t>a) od jednostek powiązanych, w tym:</t>
  </si>
  <si>
    <t>b) od pozostałych jednostek</t>
  </si>
  <si>
    <t>Przychody finansowe z tytułu dywidend i udziałów w zyskach, razem</t>
  </si>
  <si>
    <t xml:space="preserve"> </t>
  </si>
  <si>
    <t>NOTA 29B</t>
  </si>
  <si>
    <t>PRZYCHODY FINANSOWE Z TYTUŁU ODSETEK</t>
  </si>
  <si>
    <t>a) z tytułu udzielonych pożyczek</t>
  </si>
  <si>
    <t>- od jednostek powiązanych, w tym:</t>
  </si>
  <si>
    <t>b) pozostałe odsetki</t>
  </si>
  <si>
    <t>Przychody finansowe z tytułu odsetek, razem</t>
  </si>
  <si>
    <t xml:space="preserve"> - od pozostałych jednostek</t>
  </si>
  <si>
    <t xml:space="preserve"> - od znaczącego inwestora </t>
  </si>
  <si>
    <t>NOTA 29C</t>
  </si>
  <si>
    <t>INNE PRZYCHODY FINANSOWE</t>
  </si>
  <si>
    <t>a) dodatnie różnice kursowe</t>
  </si>
  <si>
    <t>b) rozwiązanie rezerwy (z tytułu)</t>
  </si>
  <si>
    <t>c) pozostałe, w tym:</t>
  </si>
  <si>
    <t>Inne przychody finansowe, razem</t>
  </si>
  <si>
    <t xml:space="preserve"> - zrealizowane</t>
  </si>
  <si>
    <t xml:space="preserve"> - niezrealizowane</t>
  </si>
  <si>
    <t>NOTA 30A</t>
  </si>
  <si>
    <t>KOSZTY FINANSOWE Z TYTUŁU ODSETEK</t>
  </si>
  <si>
    <t>a) od kredytów i pożyczek</t>
  </si>
  <si>
    <t>- dla jednostek powiązanych, w tym:</t>
  </si>
  <si>
    <t>Koszty finansowe z tytułu odsetek, razem</t>
  </si>
  <si>
    <t xml:space="preserve"> - dla jednostek zależnych</t>
  </si>
  <si>
    <t>Iplay.pl Sp. z o.o.</t>
  </si>
  <si>
    <t xml:space="preserve"> - dla jednostek współzależnych</t>
  </si>
  <si>
    <t xml:space="preserve"> - dla jednostek stowarzyszonych</t>
  </si>
  <si>
    <t xml:space="preserve"> - dla znaczącego inwestora</t>
  </si>
  <si>
    <t>4. Podatek dochodowy według stawki 28 %</t>
  </si>
  <si>
    <t xml:space="preserve"> - dla jednostki dominującej</t>
  </si>
  <si>
    <t xml:space="preserve"> - dla innych jednostek</t>
  </si>
  <si>
    <t>NOTA 30B</t>
  </si>
  <si>
    <t xml:space="preserve"> - sprzedaży akcji</t>
  </si>
  <si>
    <t>Iplay Sp. z o.o.</t>
  </si>
  <si>
    <t xml:space="preserve"> - udzielonych gwarancji</t>
  </si>
  <si>
    <t xml:space="preserve"> - zobowiązanie z tytułu nabycia akcji</t>
  </si>
  <si>
    <t xml:space="preserve"> - zobowiązanie z tytułu niewypłaconych pożyczek</t>
  </si>
  <si>
    <t>INNE KOSZTY FINANSOWE</t>
  </si>
  <si>
    <t>b) utworzone rezerwy (z tytułu)</t>
  </si>
  <si>
    <t>Inne koszty finansowe, razem</t>
  </si>
  <si>
    <t>NOTA 31</t>
  </si>
  <si>
    <t>Jeżeli emitent nie sporządza skonsolidowanego sprawozdania finansowego należy przedstawić informacje o wyniku na sprzedaży całości lub części udziałów (akcji)  w poszczególnych jednostkach zależnych, współzależnych  i stowarzyszonych, sposobie rozliczeń pomiędzy jednostką sprzedającą a kupującą  udziały (akcje) oraz wartości księgowej każdej sprzedanej jednostki</t>
  </si>
  <si>
    <t>NOTA 32</t>
  </si>
  <si>
    <t>ZYSKI NADZWYCZAJNE</t>
  </si>
  <si>
    <t>a) losowe</t>
  </si>
  <si>
    <t>b) pozostałe (wg tytułów)</t>
  </si>
  <si>
    <t>Zyski nadzwyczajne, razem</t>
  </si>
  <si>
    <t xml:space="preserve"> - </t>
  </si>
  <si>
    <t>NOTA 33</t>
  </si>
  <si>
    <t>STRATY NADZWYCZAJNE</t>
  </si>
  <si>
    <t>Straty nadzwyczajne, razem</t>
  </si>
  <si>
    <t>NOTA 34A</t>
  </si>
  <si>
    <t>PODATEK DOCHODOWY BIEŻĄCY</t>
  </si>
  <si>
    <t>1. Zysk (strata) brutto</t>
  </si>
  <si>
    <t>2. Różnice pomiędzy zyskiem (stratą) brutto a podstawą opodatkowania podatkiem dochodowym (wg tytułów)</t>
  </si>
  <si>
    <t>NALEŻNOŚCI KRÓTKOTERMINOWE</t>
  </si>
  <si>
    <t>a) od jednostek powiązanych</t>
  </si>
  <si>
    <t>- z tytułu dostaw i usług, o okresie spłaty:</t>
  </si>
  <si>
    <t xml:space="preserve">    - do 12 miesięcy</t>
  </si>
  <si>
    <t xml:space="preserve">    - powyżej 12 miesięcy</t>
  </si>
  <si>
    <t>b) należności od pozostałych jednostek</t>
  </si>
  <si>
    <t>- z tytułu podatków, dotacji, ceł, ubezpieczeń społecznych i zdrowotnych oraz innych świadczeń</t>
  </si>
  <si>
    <t>Należności krótkoterminowe netto, razem</t>
  </si>
  <si>
    <t>Należności krótkoterminowe brutto, razem</t>
  </si>
  <si>
    <t xml:space="preserve"> - inne</t>
  </si>
  <si>
    <t xml:space="preserve"> - dochodzone na drodze sądowej</t>
  </si>
  <si>
    <t>NOTA 7B</t>
  </si>
  <si>
    <t>NALEŻNOŚCI KRÓTKOTERMINOWE OD JEDNOSTEK POWIĄZANYCH</t>
  </si>
  <si>
    <t>a) z tytułu dostaw i usług, w tym:</t>
  </si>
  <si>
    <t>b) inne, w tym:</t>
  </si>
  <si>
    <t>c) dochodzone na drodze sądowej, w tym:</t>
  </si>
  <si>
    <t>Należności krótkoterminowe od jednostek powiązanych netto, razem</t>
  </si>
  <si>
    <t>d) odpisy aktualizujące wartość należności od jednostek powiązanych</t>
  </si>
  <si>
    <t>Należności krótkoterminowe od jednostek powiązanych brutto, razem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</si>
  <si>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</si>
  <si>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</si>
  <si>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</si>
  <si>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</si>
  <si>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</si>
  <si>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NOTA 7C</t>
  </si>
  <si>
    <t>ZMIANA STANU ODPISÓW AKTUALIZUJĄCYCH WARTOŚĆ NALEŻNOŚCI KRÓTKOTERMINOWYCH</t>
  </si>
  <si>
    <t>Stan odpisów aktualizujących wartość należności krótkoterminowych na koniec okresu</t>
  </si>
  <si>
    <t>NOTA 7D</t>
  </si>
  <si>
    <t>NALEŻNOŚCI KRÓTKOTERMINOWE BRUTTO (STRUKTURA WALUTOWA)</t>
  </si>
  <si>
    <t>Należności krótkoterminowe, razem</t>
  </si>
  <si>
    <t>NOTA 7E</t>
  </si>
  <si>
    <t>IV. Zobowiązania i rezerwy na zobowiązania</t>
  </si>
  <si>
    <t>XII. Zysk (strata) na sprzedaży całości lub części udziałów podporządkowanych</t>
  </si>
  <si>
    <t>XIII. Zysk (strata) z działalności gospodarczej (IX+X-XI)</t>
  </si>
  <si>
    <t>XIV. Wynik zdarzeń nadzwyczajnych (XIII.1. - XIII.2.)</t>
  </si>
  <si>
    <t>XV. Odpis wartości firmy jednostek podporządkowanych</t>
  </si>
  <si>
    <t>XVI. Odpis ujemnej wartości firmy jednostek podporządkowanych</t>
  </si>
  <si>
    <t>XVII. Zysk (strata) brutto (XII+/-XIII)</t>
  </si>
  <si>
    <t>a) zwiększenia (z tytułu) nabycie akcji przez jednostę zależną</t>
  </si>
  <si>
    <t>NALEŻNOŚCI Z TYTUŁU DOSTAW I USŁUG (BRUTTO) - O POZOSTAŁYM OD DNIA BILANSOWEGO OKRESIE SPŁATY:</t>
  </si>
  <si>
    <t>a) do 1 miesiąca</t>
  </si>
  <si>
    <t>b) powyżej 1 miesiąca do 3 miesięcy</t>
  </si>
  <si>
    <t>c) powyżej 3 miesięcy do 6 miesięcy</t>
  </si>
  <si>
    <t>d) powyżej 6 miesięcy do 1 roku</t>
  </si>
  <si>
    <t>e) powyżej 1 roku</t>
  </si>
  <si>
    <t>f) należności przeterminowane</t>
  </si>
  <si>
    <t>Należności z tytułu dostaw i usług, razem (brutto)</t>
  </si>
  <si>
    <t>g) odpisy aktualizujące wartość należności z tytułu dostaw i usług</t>
  </si>
  <si>
    <t>Należności z tytułu dostaw i usług, razem (netto)</t>
  </si>
  <si>
    <t>NOTA 7F</t>
  </si>
  <si>
    <t>Należności z tytułu dostaw i usług, przeterminowane, razem (brutto)</t>
  </si>
  <si>
    <t>f) odpisy aktualizujące wartość należności z tytułu dostaw i usług, przeterminowane</t>
  </si>
  <si>
    <t>Należności z tytułu dostaw i usług, przeterminowane, razem (netto)</t>
  </si>
  <si>
    <t>NOTA 8</t>
  </si>
  <si>
    <t>Wartości niematerialne               i prawne, razem</t>
  </si>
  <si>
    <t>NOTA 9A</t>
  </si>
  <si>
    <t>KRÓTKOTERMINOWE AKTYWA FINANSOWE</t>
  </si>
  <si>
    <t xml:space="preserve"> - inne krótkoterminowe aktywa finansowe (wg rodzaju)</t>
  </si>
  <si>
    <t xml:space="preserve"> - należności z tytułu dywidend i innych udziałów w zyskach</t>
  </si>
  <si>
    <t>g) środki pieniężne i inne aktywa pieniężne</t>
  </si>
  <si>
    <t>Krótkoterminowe aktywa finansowe, razem</t>
  </si>
  <si>
    <t xml:space="preserve"> - inne środki pieniężne</t>
  </si>
  <si>
    <t xml:space="preserve"> - środki pieniężne w kasie i na rachunkach</t>
  </si>
  <si>
    <t xml:space="preserve"> - inne aktywa pieniężne</t>
  </si>
  <si>
    <t>NOTA 9B</t>
  </si>
  <si>
    <t>PAPIERY WARTOŚCIOWE, UDZIAŁY I INNE KRÓTKOTERMINOWE AKTYWA FINANSOWE (STRUKTURA WALUTOWA)</t>
  </si>
  <si>
    <t>Papiery wartościowe, udziały i inne krótkoterminowe aktywa finansowe, razem</t>
  </si>
  <si>
    <t>NOTA 9C</t>
  </si>
  <si>
    <t>PAPIERY WARTOŚCIOWE, UDZIAŁY I INNE KRÓTKOTERMINOWE AKTYWA FINANSOWE (WEDŁUG ZBYWALNOŚCI)</t>
  </si>
  <si>
    <t xml:space="preserve"> - wartość godziwa</t>
  </si>
  <si>
    <t xml:space="preserve"> - wartość rynkowa</t>
  </si>
  <si>
    <t>NOTA 9D</t>
  </si>
  <si>
    <t>Udzielone pożyczki krótkoterminowe, razem</t>
  </si>
  <si>
    <t>UDZIELONE POŻYCZKI KRÓTKOTERMINOWE (STRUKTURA WALUTOWA)</t>
  </si>
  <si>
    <t>NOTA 9E</t>
  </si>
  <si>
    <t>ŚRODKI PIENIĘŻNE I INNE AKTYWA PIENIĘŻNE (STRUKTURA WALUTOWA)</t>
  </si>
  <si>
    <t>Środki pieniężne i inne aktywa pieniężne, razem</t>
  </si>
  <si>
    <t>NOTA 9F</t>
  </si>
  <si>
    <t>INNE INWESTYCJE KRÓTKOTERMINOWE (WG RODZAJU)</t>
  </si>
  <si>
    <t>Inne inwestycje krótkoterminowe, razem</t>
  </si>
  <si>
    <t>NOTA 9G</t>
  </si>
  <si>
    <t>NOTA 11</t>
  </si>
  <si>
    <t>Seria / emisja</t>
  </si>
  <si>
    <t>Rodzaj akcji</t>
  </si>
  <si>
    <t>Rodzaj uprzywilejowania akcji</t>
  </si>
  <si>
    <t>Rodzaj ograniczenia praw do akcji</t>
  </si>
  <si>
    <t>Wartość serii / emisji wg wartości nominalnej</t>
  </si>
  <si>
    <t>Sposób pokrycia kapitału</t>
  </si>
  <si>
    <t>Data rejestracji</t>
  </si>
  <si>
    <t>Prawo do dywidendy (od daty)</t>
  </si>
  <si>
    <t>Liczba akcji, razem</t>
  </si>
  <si>
    <t>Kapitał zakładowy, razem</t>
  </si>
  <si>
    <t>NOTA 13A</t>
  </si>
  <si>
    <t>AKCJE (UDZIAŁY) WŁASNE</t>
  </si>
  <si>
    <t>Liczba</t>
  </si>
  <si>
    <t>Wartość wg cen nabycia</t>
  </si>
  <si>
    <t>Wartość bilansowa</t>
  </si>
  <si>
    <t>Cel nabycia</t>
  </si>
  <si>
    <t>Przeznaczenie</t>
  </si>
  <si>
    <t>NOTA 13B</t>
  </si>
  <si>
    <t>AKCJE (UDZIAŁY) EMITENTA BĘDĄCE WŁASNOŚCIĄ JEDNOSTEK PODPORZĄDKOWANYCH</t>
  </si>
  <si>
    <t>Nazwa (firma) jednostki, siedziba</t>
  </si>
  <si>
    <t>NOTA 14</t>
  </si>
  <si>
    <t>KAPITAŁ ZAPASOWY</t>
  </si>
  <si>
    <t>a) ze sprzedaży akcji powyżej ich wartości nominalnej</t>
  </si>
  <si>
    <t>b) utworzony ustawowo</t>
  </si>
  <si>
    <t>c) utworzony zgodnie ze statutem / umową, ponad wymaganą ustawowo (minimalną) wartość</t>
  </si>
  <si>
    <t>d) z dopłat akcjonariuszy / wspólników</t>
  </si>
  <si>
    <t>e) inny (wg rodzaju)</t>
  </si>
  <si>
    <t>Kapitał zapasowy, razem</t>
  </si>
  <si>
    <t>NOTA 15</t>
  </si>
  <si>
    <t>KAPITAŁ Z AKTUALIZACJI WYCENY</t>
  </si>
  <si>
    <t>a) z tytułu aktualizacji środków trwałych</t>
  </si>
  <si>
    <t>b) z tytułu zysków / strat z wyceny instrumentów finansowych, w tym</t>
  </si>
  <si>
    <t>c) z tytułu podatku odroczonego</t>
  </si>
  <si>
    <t>d) różnice kursowe z przeliczenia oddziałów zagranicznych</t>
  </si>
  <si>
    <t>Kapitał z aktualizacji wyceny, razem</t>
  </si>
  <si>
    <t xml:space="preserve"> - z wyceny instrumentów zabezpieczających</t>
  </si>
  <si>
    <t>NOTA 16</t>
  </si>
  <si>
    <t>Pozostałe kapitały rezerwowe, razem</t>
  </si>
  <si>
    <t>NOTA 17</t>
  </si>
  <si>
    <t>ODPISY Z ZYSKU NETTO W CIĄGU ROKU OBROTOWEGO (Z TYTUŁU)</t>
  </si>
  <si>
    <t>Odpisy z zysku netto w ciągu roku obrotowego, razem</t>
  </si>
  <si>
    <t>ZMIANA STANU REZERWY Z TYTUŁU ODROCZONEGO PODATKU DOCHODOWEGO</t>
  </si>
  <si>
    <t>1. Stan rezerwy z tytułu odroczonego podatku dochodowego na początek okresu, w tym:</t>
  </si>
  <si>
    <t>a) odniesionej na wynik finansowy</t>
  </si>
  <si>
    <t>b) odniesionej na kapitał własny</t>
  </si>
  <si>
    <t>c) odniesionej na wartość firmy lub ujemną wartość firmy</t>
  </si>
  <si>
    <t>a) odniesione na wynik finansowy okresu z tytułu dodatnich różnic przejściowych (z tytułu)</t>
  </si>
  <si>
    <t>NOTA 14A</t>
  </si>
  <si>
    <t>NOTA 21D</t>
  </si>
  <si>
    <t>NOTA 21E</t>
  </si>
  <si>
    <t>NOTA 22A</t>
  </si>
  <si>
    <t>NOTA 22C</t>
  </si>
  <si>
    <t>NOTA 26B</t>
  </si>
  <si>
    <t>NOTA 27A</t>
  </si>
  <si>
    <t>NOTA 27B</t>
  </si>
  <si>
    <t>NOTA 28A</t>
  </si>
  <si>
    <t>NOTA 28B</t>
  </si>
  <si>
    <t>NOTA 29</t>
  </si>
  <si>
    <t>NOTA 30</t>
  </si>
  <si>
    <t>NOTA 32B</t>
  </si>
  <si>
    <t>NOTA 32C</t>
  </si>
  <si>
    <t>NOTA 33A</t>
  </si>
  <si>
    <t>NOTA 33B</t>
  </si>
  <si>
    <t>NOTA 37A</t>
  </si>
  <si>
    <t>NOTA 37B</t>
  </si>
  <si>
    <t>a) charakter i wielkość zawartych transakcji, w tym opis przyjętych lub udzielonych gwarancji i zabezpieczeń, dane przyjęte do wyliczenia wartości godziwej przychodów odsetkowych związanych z umowami zawartymi w danym okresie oraz transakcjami zawartymi w okresach poprzednich, zarówno zakończonymi jak i niezakończonymi w danym okresie</t>
  </si>
  <si>
    <t xml:space="preserve">  </t>
  </si>
  <si>
    <t xml:space="preserve">b) informację o aktywach finansowych wyłączonych z ksiąg rachunkowych </t>
  </si>
  <si>
    <t>1.2.5. W przypadku przekwalifikowania aktywów finansowych wycenianych w wartości godziwej do  aktywów wycenianych</t>
  </si>
  <si>
    <t>w skorygowanej cenie nabycia, należy podać powody  zmiany zasad wyceny</t>
  </si>
  <si>
    <t>1.2.7. Odnośnie dłużnych instrumentów finansowych, pożyczek udzielonych lub należności własnych należy podać przychody z odsetek wyliczone za pomocą stóp procentowych wynikających z zawartych kontraktów, z podziałem na kategorie aktywów, których odsetki te dotyczą, przy czym osobno należy wykazać odsetki naliczone i zrealizowane w danym okresie oraz odsetki naliczone, lecz niezrealizowane. Odsetki niezrealizowane należy wykazać z podziałem według terminów zapłaty:</t>
  </si>
  <si>
    <t>- do 3 miesięcy</t>
  </si>
  <si>
    <t>- powyżej 3 do 12 miesięcy</t>
  </si>
  <si>
    <t>- powyżej 12 miesięcy</t>
  </si>
  <si>
    <t xml:space="preserve">1.2.8. Odnośnie dokonanych odpisów aktualizujących wartość pożyczek udzielonych lub należności własnych z tytułu trwałej utraty ich wartości należy podać naliczone od tych wierzytelności odsetki, które nie zostały zrealizowane </t>
  </si>
  <si>
    <t>długoterminowymi zobowiązaniami finansowymi; koszty odsetek naliczone i zrealizowane w danym okresie należy wykazać odrębnie od kosztów odsetek naliczonych lecz niezrealizowanych. Odsetki niezrealizowane należy wykazać z podziałem według terminów zapłaty:</t>
  </si>
  <si>
    <t>a) opis rodzaju zabezpieczeń</t>
  </si>
  <si>
    <t xml:space="preserve"> - likwidacja środków trwałych</t>
  </si>
  <si>
    <t xml:space="preserve"> - odpis na kapitał zapasowy</t>
  </si>
  <si>
    <t>Kurs na      30 czerwca</t>
  </si>
  <si>
    <t xml:space="preserve">  - koszty organizcji poniesione przy załozeniu lub późniejszym rozszerzeniu spółki</t>
  </si>
  <si>
    <t xml:space="preserve">b) opis instrumentu zabezpieczającego oraz jego wartość godziwą </t>
  </si>
  <si>
    <t xml:space="preserve">c) charakterystykę zabezpieczanego rodzaju ryzyka </t>
  </si>
  <si>
    <t>1.2.11. W przypadku zabezpieczenia planowanej transakcji lub uprawdopodobnionego przyszłego zobowiązania należy podać</t>
  </si>
  <si>
    <t xml:space="preserve">informacje dotyczące celów i zasad zarządzania ryzykiem finansowym, z uwzględnieniem podziału na zabezpieczanie podstawowych rodzajów planowanych transakcji lub uprawdopodobnionych przyszłych zobowiązań, a ponadto informacje obejmujące co najmniej: </t>
  </si>
  <si>
    <t>b) opis zastosowanych instrumentów zabezpieczających</t>
  </si>
  <si>
    <t>- odsetki od pożyczek</t>
  </si>
  <si>
    <t>- wycena krótkoterminowych papirów wartościowych</t>
  </si>
  <si>
    <t xml:space="preserve"> - zobowiązanie z tytułu opłacenia kapitału</t>
  </si>
  <si>
    <t xml:space="preserve">       - inne</t>
  </si>
  <si>
    <t xml:space="preserve">       - nierozpoznane zyski z transakcji kapitałowych</t>
  </si>
  <si>
    <t xml:space="preserve"> - inwestycyjne</t>
  </si>
  <si>
    <t xml:space="preserve"> - plan opcji menadżerskich</t>
  </si>
  <si>
    <t xml:space="preserve"> - usługi doradcze</t>
  </si>
  <si>
    <t xml:space="preserve">  - na zobowiąznia</t>
  </si>
  <si>
    <t xml:space="preserve">  - inne</t>
  </si>
  <si>
    <t xml:space="preserve">  - na zobowiązania</t>
  </si>
  <si>
    <t xml:space="preserve">  - aktualizacja inwestycji krótkoterminowych</t>
  </si>
  <si>
    <t xml:space="preserve"> - bieżąca amortyzacja</t>
  </si>
  <si>
    <t xml:space="preserve">  - bieżąca amortyzacja</t>
  </si>
  <si>
    <t>1.</t>
  </si>
  <si>
    <t xml:space="preserve">Bankier.pl S.A. </t>
  </si>
  <si>
    <t>Stowarzyszona</t>
  </si>
  <si>
    <t>29 marca 2000</t>
  </si>
  <si>
    <t>2.</t>
  </si>
  <si>
    <t xml:space="preserve">CCS S.A. </t>
  </si>
  <si>
    <t>Projektowanie systemów informatycznych, sprzedaż sprzętu komputerowego</t>
  </si>
  <si>
    <t>Zależna</t>
  </si>
  <si>
    <t>Pełna</t>
  </si>
  <si>
    <t>16 listopada 1999</t>
  </si>
  <si>
    <t>3.</t>
  </si>
  <si>
    <t>4.</t>
  </si>
  <si>
    <t>Process4e S.A.</t>
  </si>
  <si>
    <t>Świadczenie usług doradczych i szkoleniowych, usług konsultingowych, produkcja i sprzedaż oprogramowania</t>
  </si>
  <si>
    <t>4 lipca 2000</t>
  </si>
  <si>
    <t>5.</t>
  </si>
  <si>
    <t xml:space="preserve">Travelplanet S.A. </t>
  </si>
  <si>
    <t>15 grudnia 2000</t>
  </si>
  <si>
    <t>6.</t>
  </si>
  <si>
    <t xml:space="preserve">JTT Computer S.A. </t>
  </si>
  <si>
    <t>15 grudnia 1999</t>
  </si>
  <si>
    <t>7.</t>
  </si>
  <si>
    <t xml:space="preserve">Biprogeo S.A. </t>
  </si>
  <si>
    <t>20 czerwca 2001</t>
  </si>
  <si>
    <t>8.</t>
  </si>
  <si>
    <t>9.</t>
  </si>
  <si>
    <t xml:space="preserve">S4e S.A. </t>
  </si>
  <si>
    <t>01 czerwca 2001</t>
  </si>
  <si>
    <t>10.</t>
  </si>
  <si>
    <t>One2One sp. z o.o.</t>
  </si>
  <si>
    <t>a) kwoty odpisów zwiększających i zmniejszających kapitał z aktualizacji wyceny</t>
  </si>
  <si>
    <t>b) kwoty odpisane z kapitału z aktualizacji wyceny i zaliczone do przychodów lub kosztów finansowych</t>
  </si>
  <si>
    <t xml:space="preserve">2. Dane o pozycjach pozabilansowych, w szczególności zobowiązaniach warunkowych, w tym również udzielonych przez </t>
  </si>
  <si>
    <t>emitenta gwarancjach i poręczeniach (także wekslowych), z wyodrębnieniem udzielonych na rzecz jednostek powiązanych</t>
  </si>
  <si>
    <t xml:space="preserve">5. Koszt wytworzenia środków trwałych w budowie, środków trwałych na własne potrzeby </t>
  </si>
  <si>
    <t xml:space="preserve">    - odszkodowania</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</si>
</sst>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00_ ;[Red]\-#,##0.00\ "/>
    <numFmt numFmtId="173" formatCode="0_ ;[Red]\-0\ "/>
    <numFmt numFmtId="174" formatCode="#,##0.0_ ;[Red]\-#,##0.0\ "/>
    <numFmt numFmtId="175" formatCode="#,##0_ ;[Red]\-#,##0\ "/>
    <numFmt numFmtId="176" formatCode="#,##0.000_ ;[Red]\-#,##0.000\ "/>
    <numFmt numFmtId="177" formatCode="0.0000"/>
    <numFmt numFmtId="178" formatCode="#,##0.0"/>
    <numFmt numFmtId="179" formatCode="#,##0.000"/>
    <numFmt numFmtId="180" formatCode="#,##0.0000"/>
    <numFmt numFmtId="181" formatCode="mm/dd/yy"/>
    <numFmt numFmtId="182" formatCode="#,##0;[Red]\(#,##0\)"/>
    <numFmt numFmtId="183" formatCode="#,##0.0;[Red]\(#,##0.0\)"/>
    <numFmt numFmtId="184" formatCode="#,##0.00;[Red]\(#,##0.00\)"/>
    <numFmt numFmtId="185" formatCode="#,##0.00;\-\ #,##0.00;* @_-_-_-_-"/>
    <numFmt numFmtId="186" formatCode="&quot;Tak&quot;;&quot;Tak&quot;;&quot;Nie&quot;"/>
    <numFmt numFmtId="187" formatCode="&quot;Prawda&quot;;&quot;Prawda&quot;;&quot;Fałsz&quot;"/>
    <numFmt numFmtId="188" formatCode="&quot;Włączone&quot;;&quot;Włączone&quot;;&quot;Wyłączone&quot;"/>
    <numFmt numFmtId="189" formatCode="0.0%"/>
    <numFmt numFmtId="190" formatCode="#,##0.000;[Red]\(#,##0.000\)"/>
    <numFmt numFmtId="191" formatCode="0.0"/>
    <numFmt numFmtId="192" formatCode="#,##0.0000_ ;[Red]\-#,##0.0000\ "/>
  </numFmts>
  <fonts count="35">
    <font>
      <sz val="10"/>
      <name val="Arial CE"/>
      <family val="0"/>
    </font>
    <font>
      <b/>
      <sz val="14"/>
      <name val="Arial CE"/>
      <family val="2"/>
    </font>
    <font>
      <sz val="11"/>
      <name val="Arial CE"/>
      <family val="2"/>
    </font>
    <font>
      <b/>
      <sz val="10"/>
      <name val="Arial CE"/>
      <family val="2"/>
    </font>
    <font>
      <b/>
      <sz val="12"/>
      <name val="Arial CE"/>
      <family val="2"/>
    </font>
    <font>
      <sz val="9"/>
      <name val="Arial CE"/>
      <family val="2"/>
    </font>
    <font>
      <b/>
      <sz val="9"/>
      <name val="Arial CE"/>
      <family val="2"/>
    </font>
    <font>
      <sz val="8"/>
      <name val="Arial CE"/>
      <family val="2"/>
    </font>
    <font>
      <i/>
      <sz val="10"/>
      <name val="Arial CE"/>
      <family val="2"/>
    </font>
    <font>
      <sz val="12"/>
      <name val="Arial CE"/>
      <family val="2"/>
    </font>
    <font>
      <b/>
      <sz val="11"/>
      <name val="Arial CE"/>
      <family val="2"/>
    </font>
    <font>
      <i/>
      <sz val="11"/>
      <name val="Arial CE"/>
      <family val="2"/>
    </font>
    <font>
      <b/>
      <sz val="9"/>
      <name val="Arial"/>
      <family val="2"/>
    </font>
    <font>
      <sz val="10"/>
      <name val="Arial"/>
      <family val="2"/>
    </font>
    <font>
      <sz val="8"/>
      <name val="Arial"/>
      <family val="2"/>
    </font>
    <font>
      <sz val="9"/>
      <name val="Arial"/>
      <family val="2"/>
    </font>
    <font>
      <sz val="10"/>
      <name val="Times New Roman CE"/>
      <family val="0"/>
    </font>
    <font>
      <sz val="9"/>
      <name val="Times New Roman CE"/>
      <family val="0"/>
    </font>
    <font>
      <b/>
      <sz val="12"/>
      <name val="Times New Roman CE"/>
      <family val="1"/>
    </font>
    <font>
      <sz val="12"/>
      <name val="Times New Roman CE"/>
      <family val="1"/>
    </font>
    <font>
      <b/>
      <sz val="8"/>
      <name val="Tahoma"/>
      <family val="0"/>
    </font>
    <font>
      <sz val="8"/>
      <name val="Tahoma"/>
      <family val="0"/>
    </font>
    <font>
      <sz val="11"/>
      <color indexed="12"/>
      <name val="Arial CE"/>
      <family val="2"/>
    </font>
    <font>
      <sz val="11"/>
      <color indexed="10"/>
      <name val="Arial CE"/>
      <family val="2"/>
    </font>
    <font>
      <u val="single"/>
      <sz val="10"/>
      <color indexed="12"/>
      <name val="Arial CE"/>
      <family val="0"/>
    </font>
    <font>
      <u val="single"/>
      <sz val="10"/>
      <color indexed="36"/>
      <name val="Arial CE"/>
      <family val="0"/>
    </font>
    <font>
      <sz val="10"/>
      <color indexed="10"/>
      <name val="Arial CE"/>
      <family val="2"/>
    </font>
    <font>
      <sz val="11"/>
      <color indexed="48"/>
      <name val="Arial CE"/>
      <family val="2"/>
    </font>
    <font>
      <sz val="10"/>
      <color indexed="9"/>
      <name val="Arial CE"/>
      <family val="0"/>
    </font>
    <font>
      <b/>
      <sz val="12"/>
      <color indexed="9"/>
      <name val="Arial CE"/>
      <family val="2"/>
    </font>
    <font>
      <b/>
      <sz val="10"/>
      <color indexed="9"/>
      <name val="Arial CE"/>
      <family val="2"/>
    </font>
    <font>
      <sz val="12"/>
      <color indexed="9"/>
      <name val="Arial CE"/>
      <family val="2"/>
    </font>
    <font>
      <b/>
      <sz val="11"/>
      <color indexed="9"/>
      <name val="Arial CE"/>
      <family val="2"/>
    </font>
    <font>
      <sz val="11"/>
      <color indexed="9"/>
      <name val="Arial CE"/>
      <family val="2"/>
    </font>
    <font>
      <b/>
      <sz val="8"/>
      <name val="Arial CE"/>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7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medium"/>
      <top>
        <color indexed="63"/>
      </top>
      <bottom>
        <color indexed="63"/>
      </bottom>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medium"/>
      <right style="thin"/>
      <top style="thin"/>
      <bottom>
        <color indexed="63"/>
      </bottom>
    </border>
    <border>
      <left style="medium"/>
      <right>
        <color indexed="63"/>
      </right>
      <top style="thin"/>
      <bottom>
        <color indexed="63"/>
      </bottom>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thin"/>
      <bottom style="medium"/>
    </border>
    <border>
      <left>
        <color indexed="63"/>
      </left>
      <right style="thin"/>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style="thin"/>
      <right style="medium"/>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thin"/>
      <top style="medium"/>
      <bottom>
        <color indexed="63"/>
      </bottom>
    </border>
    <border>
      <left style="thin"/>
      <right style="thin"/>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double"/>
      <top style="thin"/>
      <bottom style="thin"/>
    </border>
    <border>
      <left style="thin"/>
      <right style="thin"/>
      <top>
        <color indexed="63"/>
      </top>
      <bottom style="double"/>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13" fillId="0" borderId="0">
      <alignment/>
      <protection/>
    </xf>
    <xf numFmtId="0" fontId="0" fillId="0" borderId="0">
      <alignment/>
      <protection/>
    </xf>
    <xf numFmtId="0" fontId="2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7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Border="1" applyAlignment="1">
      <alignment/>
    </xf>
    <xf numFmtId="0" fontId="0" fillId="0" borderId="0" xfId="0" applyAlignment="1">
      <alignment horizontal="center"/>
    </xf>
    <xf numFmtId="0" fontId="0" fillId="0" borderId="0" xfId="0" applyAlignment="1">
      <alignment horizontal="righ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center"/>
    </xf>
    <xf numFmtId="4" fontId="0" fillId="0" borderId="1" xfId="0" applyNumberFormat="1" applyBorder="1" applyAlignment="1">
      <alignment horizontal="right"/>
    </xf>
    <xf numFmtId="4" fontId="0" fillId="0" borderId="4" xfId="0" applyNumberFormat="1" applyBorder="1" applyAlignment="1">
      <alignment horizontal="right"/>
    </xf>
    <xf numFmtId="0" fontId="0" fillId="0" borderId="5" xfId="0" applyBorder="1" applyAlignment="1">
      <alignment/>
    </xf>
    <xf numFmtId="0" fontId="0" fillId="0" borderId="4" xfId="0" applyBorder="1" applyAlignment="1">
      <alignment/>
    </xf>
    <xf numFmtId="0" fontId="0" fillId="0" borderId="6" xfId="0" applyBorder="1" applyAlignment="1">
      <alignment/>
    </xf>
    <xf numFmtId="0" fontId="4" fillId="0" borderId="0" xfId="0" applyFont="1" applyAlignment="1">
      <alignment/>
    </xf>
    <xf numFmtId="0" fontId="3" fillId="2" borderId="1" xfId="0" applyFont="1" applyFill="1" applyBorder="1" applyAlignment="1">
      <alignment horizontal="right" vertical="top" wrapText="1"/>
    </xf>
    <xf numFmtId="0" fontId="0" fillId="2" borderId="7" xfId="0" applyFill="1" applyBorder="1" applyAlignment="1">
      <alignment/>
    </xf>
    <xf numFmtId="0" fontId="0" fillId="2" borderId="8" xfId="0" applyFill="1" applyBorder="1" applyAlignment="1">
      <alignment/>
    </xf>
    <xf numFmtId="0" fontId="3" fillId="2" borderId="9" xfId="0" applyFont="1" applyFill="1" applyBorder="1" applyAlignment="1">
      <alignment horizontal="right" vertical="top" wrapText="1"/>
    </xf>
    <xf numFmtId="0" fontId="0" fillId="2" borderId="10" xfId="0" applyFill="1" applyBorder="1" applyAlignment="1">
      <alignment/>
    </xf>
    <xf numFmtId="0" fontId="3" fillId="2" borderId="10" xfId="0" applyFont="1" applyFill="1" applyBorder="1" applyAlignment="1">
      <alignment horizontal="right" vertical="top" wrapText="1"/>
    </xf>
    <xf numFmtId="0" fontId="3" fillId="0" borderId="0" xfId="0" applyFont="1" applyAlignment="1">
      <alignment horizontal="left"/>
    </xf>
    <xf numFmtId="0" fontId="3" fillId="2" borderId="5" xfId="0" applyFont="1" applyFill="1" applyBorder="1" applyAlignment="1">
      <alignment horizontal="right"/>
    </xf>
    <xf numFmtId="0" fontId="5" fillId="0" borderId="0" xfId="0" applyFont="1" applyAlignment="1">
      <alignment/>
    </xf>
    <xf numFmtId="0" fontId="0" fillId="0" borderId="0" xfId="0" applyBorder="1" applyAlignment="1">
      <alignment/>
    </xf>
    <xf numFmtId="0" fontId="0" fillId="2" borderId="11" xfId="0" applyFill="1" applyBorder="1" applyAlignment="1">
      <alignment/>
    </xf>
    <xf numFmtId="0" fontId="0" fillId="2" borderId="12" xfId="0" applyFill="1" applyBorder="1" applyAlignment="1">
      <alignment/>
    </xf>
    <xf numFmtId="0" fontId="3" fillId="2" borderId="13" xfId="0" applyFont="1" applyFill="1" applyBorder="1" applyAlignment="1">
      <alignment horizontal="right" vertical="top" wrapText="1"/>
    </xf>
    <xf numFmtId="0" fontId="0" fillId="2" borderId="14" xfId="0" applyFill="1" applyBorder="1" applyAlignment="1">
      <alignment/>
    </xf>
    <xf numFmtId="0" fontId="0" fillId="0" borderId="0" xfId="0" applyFill="1" applyBorder="1" applyAlignment="1">
      <alignment/>
    </xf>
    <xf numFmtId="0" fontId="3" fillId="0" borderId="0" xfId="0" applyFont="1" applyFill="1" applyBorder="1" applyAlignment="1">
      <alignment horizontal="right" vertical="top" wrapText="1"/>
    </xf>
    <xf numFmtId="0" fontId="3" fillId="2" borderId="15" xfId="0" applyFont="1" applyFill="1" applyBorder="1" applyAlignment="1">
      <alignment horizontal="right" vertical="top" wrapText="1"/>
    </xf>
    <xf numFmtId="0" fontId="3" fillId="2" borderId="14" xfId="0" applyFont="1" applyFill="1" applyBorder="1" applyAlignment="1">
      <alignment/>
    </xf>
    <xf numFmtId="0" fontId="3" fillId="2" borderId="16" xfId="0" applyFont="1" applyFill="1" applyBorder="1" applyAlignment="1">
      <alignment/>
    </xf>
    <xf numFmtId="0" fontId="3" fillId="2" borderId="17" xfId="0" applyFont="1" applyFill="1" applyBorder="1" applyAlignment="1">
      <alignment horizontal="left"/>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19" xfId="0" applyFont="1" applyFill="1" applyBorder="1" applyAlignment="1">
      <alignment/>
    </xf>
    <xf numFmtId="0" fontId="3" fillId="2" borderId="19" xfId="0" applyFont="1" applyFill="1" applyBorder="1" applyAlignment="1">
      <alignment horizontal="left" wrapText="1"/>
    </xf>
    <xf numFmtId="0" fontId="3" fillId="2" borderId="14" xfId="0" applyFont="1" applyFill="1" applyBorder="1" applyAlignment="1">
      <alignment/>
    </xf>
    <xf numFmtId="0" fontId="0" fillId="2" borderId="20" xfId="0" applyFill="1" applyBorder="1" applyAlignment="1">
      <alignment/>
    </xf>
    <xf numFmtId="0" fontId="0" fillId="2" borderId="21" xfId="0" applyFill="1" applyBorder="1" applyAlignment="1">
      <alignment/>
    </xf>
    <xf numFmtId="0" fontId="3" fillId="2" borderId="18" xfId="0" applyFont="1" applyFill="1" applyBorder="1" applyAlignment="1">
      <alignment horizontal="right" vertical="top" wrapText="1"/>
    </xf>
    <xf numFmtId="0" fontId="0" fillId="2" borderId="22" xfId="0" applyFill="1" applyBorder="1" applyAlignment="1">
      <alignment/>
    </xf>
    <xf numFmtId="0" fontId="0" fillId="2" borderId="23" xfId="0" applyFill="1" applyBorder="1" applyAlignment="1">
      <alignment/>
    </xf>
    <xf numFmtId="0" fontId="0" fillId="2" borderId="13" xfId="0" applyFill="1" applyBorder="1" applyAlignment="1">
      <alignment/>
    </xf>
    <xf numFmtId="0" fontId="3" fillId="2" borderId="14" xfId="0" applyFont="1" applyFill="1" applyBorder="1" applyAlignment="1">
      <alignment wrapText="1"/>
    </xf>
    <xf numFmtId="0" fontId="3" fillId="2" borderId="17" xfId="0" applyFont="1" applyFill="1" applyBorder="1" applyAlignment="1">
      <alignment/>
    </xf>
    <xf numFmtId="0" fontId="0" fillId="2" borderId="24" xfId="0" applyFill="1" applyBorder="1" applyAlignment="1">
      <alignment/>
    </xf>
    <xf numFmtId="0" fontId="0" fillId="0" borderId="0" xfId="0" applyFill="1" applyAlignment="1">
      <alignment/>
    </xf>
    <xf numFmtId="0" fontId="3" fillId="2" borderId="23" xfId="0" applyFont="1" applyFill="1" applyBorder="1" applyAlignment="1">
      <alignment horizontal="right" vertical="top" wrapText="1"/>
    </xf>
    <xf numFmtId="0" fontId="3" fillId="0" borderId="0" xfId="0" applyFont="1" applyFill="1" applyBorder="1" applyAlignment="1">
      <alignment horizontal="right"/>
    </xf>
    <xf numFmtId="0" fontId="4" fillId="0" borderId="0" xfId="0" applyFont="1" applyFill="1" applyBorder="1" applyAlignment="1">
      <alignment/>
    </xf>
    <xf numFmtId="0" fontId="0" fillId="0" borderId="0" xfId="0"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0" fillId="0" borderId="17" xfId="0" applyBorder="1" applyAlignment="1">
      <alignment/>
    </xf>
    <xf numFmtId="0" fontId="0" fillId="3" borderId="0" xfId="0" applyFill="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16" xfId="0" applyFont="1" applyBorder="1" applyAlignment="1">
      <alignment/>
    </xf>
    <xf numFmtId="0" fontId="2" fillId="0" borderId="28" xfId="0" applyFont="1" applyBorder="1" applyAlignment="1">
      <alignment/>
    </xf>
    <xf numFmtId="0" fontId="2" fillId="2" borderId="0" xfId="0" applyFont="1" applyFill="1" applyBorder="1" applyAlignment="1">
      <alignment horizontal="center"/>
    </xf>
    <xf numFmtId="0" fontId="2" fillId="0" borderId="1" xfId="0" applyFont="1" applyBorder="1" applyAlignment="1">
      <alignment horizontal="center"/>
    </xf>
    <xf numFmtId="172" fontId="2" fillId="0" borderId="1" xfId="0" applyNumberFormat="1" applyFont="1" applyBorder="1" applyAlignment="1">
      <alignment horizontal="right"/>
    </xf>
    <xf numFmtId="172" fontId="2" fillId="0" borderId="5" xfId="0" applyNumberFormat="1" applyFont="1" applyBorder="1" applyAlignment="1">
      <alignment horizontal="right"/>
    </xf>
    <xf numFmtId="0" fontId="2" fillId="0" borderId="16" xfId="0" applyFont="1" applyBorder="1" applyAlignment="1">
      <alignment wrapText="1"/>
    </xf>
    <xf numFmtId="0" fontId="2" fillId="0" borderId="16" xfId="0" applyFont="1" applyFill="1" applyBorder="1" applyAlignment="1">
      <alignment/>
    </xf>
    <xf numFmtId="0" fontId="2" fillId="0" borderId="1" xfId="0" applyFont="1" applyFill="1" applyBorder="1" applyAlignment="1">
      <alignment horizontal="center"/>
    </xf>
    <xf numFmtId="0" fontId="2" fillId="2" borderId="22" xfId="0" applyFont="1" applyFill="1" applyBorder="1" applyAlignment="1">
      <alignment horizontal="center"/>
    </xf>
    <xf numFmtId="0" fontId="2" fillId="0" borderId="29" xfId="0" applyFont="1" applyBorder="1" applyAlignment="1">
      <alignment/>
    </xf>
    <xf numFmtId="0" fontId="2" fillId="0" borderId="9" xfId="0" applyFont="1" applyBorder="1" applyAlignment="1">
      <alignment horizontal="center"/>
    </xf>
    <xf numFmtId="0" fontId="2" fillId="4" borderId="30" xfId="0" applyFont="1" applyFill="1" applyBorder="1" applyAlignment="1">
      <alignment/>
    </xf>
    <xf numFmtId="0" fontId="2" fillId="4" borderId="19" xfId="0" applyFont="1" applyFill="1" applyBorder="1" applyAlignment="1">
      <alignment horizontal="center"/>
    </xf>
    <xf numFmtId="0" fontId="2" fillId="0" borderId="4" xfId="0" applyFont="1" applyBorder="1" applyAlignment="1">
      <alignment horizontal="center"/>
    </xf>
    <xf numFmtId="172" fontId="2" fillId="0" borderId="4" xfId="0" applyNumberFormat="1" applyFont="1" applyBorder="1" applyAlignment="1">
      <alignment horizontal="right"/>
    </xf>
    <xf numFmtId="172" fontId="2" fillId="0" borderId="6" xfId="0" applyNumberFormat="1" applyFont="1" applyBorder="1" applyAlignment="1">
      <alignment horizontal="right"/>
    </xf>
    <xf numFmtId="0" fontId="2" fillId="0" borderId="0" xfId="0" applyFont="1" applyAlignment="1">
      <alignment horizontal="center"/>
    </xf>
    <xf numFmtId="0" fontId="10" fillId="0" borderId="0" xfId="0" applyFont="1" applyAlignment="1">
      <alignment/>
    </xf>
    <xf numFmtId="0" fontId="10" fillId="2" borderId="31" xfId="0" applyFont="1" applyFill="1" applyBorder="1" applyAlignment="1">
      <alignment horizontal="center"/>
    </xf>
    <xf numFmtId="0" fontId="10" fillId="2" borderId="3" xfId="0" applyFont="1" applyFill="1" applyBorder="1" applyAlignment="1">
      <alignment horizontal="right"/>
    </xf>
    <xf numFmtId="0" fontId="10" fillId="2" borderId="32" xfId="0" applyFont="1" applyFill="1" applyBorder="1" applyAlignment="1">
      <alignment horizontal="right"/>
    </xf>
    <xf numFmtId="0" fontId="2" fillId="0" borderId="14" xfId="0" applyFont="1" applyBorder="1" applyAlignment="1">
      <alignment horizontal="center"/>
    </xf>
    <xf numFmtId="0" fontId="2" fillId="0" borderId="16" xfId="0" applyFont="1" applyBorder="1" applyAlignment="1">
      <alignment vertical="top" wrapText="1"/>
    </xf>
    <xf numFmtId="0" fontId="2" fillId="0" borderId="14" xfId="0" applyFont="1" applyBorder="1" applyAlignment="1">
      <alignment horizontal="center" vertical="top" wrapText="1"/>
    </xf>
    <xf numFmtId="4" fontId="2" fillId="0" borderId="1" xfId="0" applyNumberFormat="1" applyFont="1" applyBorder="1" applyAlignment="1">
      <alignment horizontal="right"/>
    </xf>
    <xf numFmtId="4" fontId="2" fillId="0" borderId="5" xfId="0" applyNumberFormat="1" applyFont="1" applyBorder="1" applyAlignment="1">
      <alignment horizontal="right"/>
    </xf>
    <xf numFmtId="0" fontId="10" fillId="0" borderId="16" xfId="0" applyFont="1" applyBorder="1" applyAlignment="1">
      <alignment/>
    </xf>
    <xf numFmtId="0" fontId="10" fillId="0" borderId="28" xfId="0" applyFont="1" applyBorder="1" applyAlignment="1">
      <alignment/>
    </xf>
    <xf numFmtId="0" fontId="2" fillId="0" borderId="25" xfId="0" applyFont="1" applyBorder="1" applyAlignment="1">
      <alignment/>
    </xf>
    <xf numFmtId="0" fontId="2" fillId="0" borderId="25" xfId="0" applyFont="1" applyBorder="1" applyAlignment="1">
      <alignment wrapText="1"/>
    </xf>
    <xf numFmtId="0" fontId="7" fillId="0" borderId="0" xfId="0" applyFont="1" applyFill="1" applyBorder="1" applyAlignment="1">
      <alignment wrapText="1"/>
    </xf>
    <xf numFmtId="0" fontId="10" fillId="0" borderId="16" xfId="0" applyFont="1" applyBorder="1" applyAlignment="1">
      <alignment wrapText="1"/>
    </xf>
    <xf numFmtId="0" fontId="1" fillId="3" borderId="0" xfId="0" applyFont="1" applyFill="1" applyAlignment="1">
      <alignment/>
    </xf>
    <xf numFmtId="0" fontId="0" fillId="3" borderId="0" xfId="0" applyFill="1" applyAlignment="1">
      <alignment/>
    </xf>
    <xf numFmtId="0" fontId="0" fillId="3" borderId="0" xfId="0" applyFill="1" applyAlignment="1">
      <alignment horizontal="center"/>
    </xf>
    <xf numFmtId="0" fontId="2" fillId="0" borderId="26" xfId="0" applyFont="1" applyBorder="1" applyAlignment="1">
      <alignment/>
    </xf>
    <xf numFmtId="0" fontId="10" fillId="2" borderId="2" xfId="0" applyFont="1" applyFill="1" applyBorder="1" applyAlignment="1">
      <alignment/>
    </xf>
    <xf numFmtId="0" fontId="2" fillId="0" borderId="5" xfId="0" applyFont="1" applyBorder="1" applyAlignment="1">
      <alignment/>
    </xf>
    <xf numFmtId="0" fontId="2" fillId="0" borderId="6" xfId="0" applyFont="1" applyBorder="1" applyAlignment="1">
      <alignment/>
    </xf>
    <xf numFmtId="0" fontId="4" fillId="3" borderId="0" xfId="0" applyFont="1" applyFill="1" applyAlignment="1">
      <alignment/>
    </xf>
    <xf numFmtId="172" fontId="0" fillId="3" borderId="0" xfId="0" applyNumberFormat="1" applyFill="1" applyBorder="1" applyAlignment="1">
      <alignment horizontal="right"/>
    </xf>
    <xf numFmtId="0" fontId="2" fillId="0" borderId="1" xfId="0" applyFont="1" applyBorder="1" applyAlignment="1">
      <alignment/>
    </xf>
    <xf numFmtId="0" fontId="2" fillId="0" borderId="4" xfId="0" applyFont="1" applyBorder="1" applyAlignment="1">
      <alignment/>
    </xf>
    <xf numFmtId="0" fontId="9" fillId="0" borderId="0" xfId="0" applyFont="1" applyFill="1" applyBorder="1" applyAlignment="1">
      <alignment/>
    </xf>
    <xf numFmtId="172" fontId="0" fillId="0" borderId="0" xfId="0" applyNumberFormat="1" applyFill="1" applyBorder="1" applyAlignment="1">
      <alignment horizontal="right"/>
    </xf>
    <xf numFmtId="172" fontId="0" fillId="0" borderId="0" xfId="0" applyNumberFormat="1" applyFill="1" applyBorder="1" applyAlignment="1">
      <alignment/>
    </xf>
    <xf numFmtId="0" fontId="9" fillId="0" borderId="0" xfId="0" applyFont="1" applyFill="1" applyBorder="1" applyAlignment="1">
      <alignment wrapText="1"/>
    </xf>
    <xf numFmtId="0" fontId="6" fillId="0" borderId="0" xfId="0" applyFont="1" applyFill="1" applyBorder="1" applyAlignment="1">
      <alignment/>
    </xf>
    <xf numFmtId="0" fontId="3" fillId="0" borderId="0" xfId="0" applyFont="1" applyFill="1" applyBorder="1" applyAlignment="1">
      <alignment wrapText="1"/>
    </xf>
    <xf numFmtId="0" fontId="6" fillId="0" borderId="0" xfId="0" applyFont="1" applyFill="1" applyBorder="1" applyAlignment="1">
      <alignment vertical="top" wrapText="1"/>
    </xf>
    <xf numFmtId="0" fontId="3" fillId="0" borderId="0" xfId="0" applyFont="1" applyFill="1" applyBorder="1" applyAlignment="1">
      <alignment horizontal="right" vertical="top"/>
    </xf>
    <xf numFmtId="172" fontId="3" fillId="0" borderId="0" xfId="0" applyNumberFormat="1" applyFont="1" applyFill="1" applyBorder="1" applyAlignment="1">
      <alignment/>
    </xf>
    <xf numFmtId="0" fontId="10" fillId="2" borderId="33" xfId="0" applyFont="1" applyFill="1" applyBorder="1" applyAlignment="1">
      <alignment/>
    </xf>
    <xf numFmtId="0" fontId="10" fillId="2" borderId="1" xfId="0" applyFont="1" applyFill="1" applyBorder="1" applyAlignment="1">
      <alignment horizontal="right"/>
    </xf>
    <xf numFmtId="0" fontId="2" fillId="2" borderId="7" xfId="0" applyFont="1" applyFill="1" applyBorder="1" applyAlignment="1">
      <alignment/>
    </xf>
    <xf numFmtId="0" fontId="2" fillId="2" borderId="8" xfId="0" applyFont="1" applyFill="1" applyBorder="1" applyAlignment="1">
      <alignment/>
    </xf>
    <xf numFmtId="0" fontId="10" fillId="2" borderId="16" xfId="0" applyFont="1" applyFill="1" applyBorder="1" applyAlignment="1">
      <alignment/>
    </xf>
    <xf numFmtId="0" fontId="10" fillId="2" borderId="1" xfId="0" applyFont="1" applyFill="1" applyBorder="1" applyAlignment="1">
      <alignment horizontal="left"/>
    </xf>
    <xf numFmtId="0" fontId="10" fillId="2" borderId="1" xfId="0" applyFont="1" applyFill="1" applyBorder="1" applyAlignment="1">
      <alignment/>
    </xf>
    <xf numFmtId="0" fontId="10" fillId="2" borderId="14" xfId="0" applyFont="1" applyFill="1" applyBorder="1" applyAlignment="1">
      <alignment/>
    </xf>
    <xf numFmtId="0" fontId="10" fillId="2" borderId="17" xfId="0" applyFont="1" applyFill="1" applyBorder="1" applyAlignment="1">
      <alignment horizontal="left" wrapText="1"/>
    </xf>
    <xf numFmtId="0" fontId="10" fillId="2" borderId="14" xfId="0" applyFont="1" applyFill="1" applyBorder="1" applyAlignment="1">
      <alignment horizontal="left" wrapText="1"/>
    </xf>
    <xf numFmtId="0" fontId="10" fillId="2" borderId="5" xfId="0" applyFont="1" applyFill="1" applyBorder="1" applyAlignment="1">
      <alignment wrapText="1"/>
    </xf>
    <xf numFmtId="0" fontId="10" fillId="2" borderId="16" xfId="0" applyFont="1" applyFill="1" applyBorder="1" applyAlignment="1">
      <alignment vertical="top"/>
    </xf>
    <xf numFmtId="0" fontId="10" fillId="2" borderId="1" xfId="0" applyFont="1" applyFill="1" applyBorder="1" applyAlignment="1">
      <alignment vertical="top"/>
    </xf>
    <xf numFmtId="0" fontId="10" fillId="2" borderId="1" xfId="0" applyFont="1" applyFill="1" applyBorder="1" applyAlignment="1">
      <alignment vertical="top" wrapText="1"/>
    </xf>
    <xf numFmtId="0" fontId="10" fillId="2" borderId="5" xfId="0" applyFont="1" applyFill="1" applyBorder="1" applyAlignment="1">
      <alignment vertical="top" wrapText="1"/>
    </xf>
    <xf numFmtId="0" fontId="10" fillId="2" borderId="7" xfId="0" applyFont="1" applyFill="1" applyBorder="1" applyAlignment="1">
      <alignment/>
    </xf>
    <xf numFmtId="0" fontId="10" fillId="2" borderId="14" xfId="0" applyFont="1" applyFill="1" applyBorder="1" applyAlignment="1">
      <alignment vertical="top" wrapText="1"/>
    </xf>
    <xf numFmtId="0" fontId="2" fillId="0" borderId="14" xfId="0" applyFont="1" applyBorder="1" applyAlignment="1">
      <alignment/>
    </xf>
    <xf numFmtId="0" fontId="2" fillId="0" borderId="34" xfId="0" applyFont="1" applyBorder="1" applyAlignment="1">
      <alignment/>
    </xf>
    <xf numFmtId="0" fontId="0" fillId="2" borderId="16" xfId="0" applyFill="1" applyBorder="1" applyAlignment="1">
      <alignment/>
    </xf>
    <xf numFmtId="0" fontId="3" fillId="2" borderId="7" xfId="0" applyFont="1" applyFill="1" applyBorder="1" applyAlignment="1">
      <alignment/>
    </xf>
    <xf numFmtId="0" fontId="0" fillId="2" borderId="35" xfId="0" applyFill="1" applyBorder="1" applyAlignment="1">
      <alignment/>
    </xf>
    <xf numFmtId="0" fontId="3" fillId="2" borderId="19" xfId="0" applyFont="1" applyFill="1" applyBorder="1" applyAlignment="1">
      <alignment horizontal="center"/>
    </xf>
    <xf numFmtId="0" fontId="3" fillId="2" borderId="22" xfId="0" applyFont="1" applyFill="1" applyBorder="1" applyAlignment="1">
      <alignment horizontal="center"/>
    </xf>
    <xf numFmtId="0" fontId="3" fillId="2" borderId="22" xfId="0" applyFont="1" applyFill="1" applyBorder="1" applyAlignment="1">
      <alignment horizontal="center" wrapText="1"/>
    </xf>
    <xf numFmtId="0" fontId="10" fillId="2" borderId="14" xfId="0" applyFont="1" applyFill="1" applyBorder="1" applyAlignment="1">
      <alignment horizontal="left"/>
    </xf>
    <xf numFmtId="0" fontId="10" fillId="2" borderId="17" xfId="0" applyFont="1" applyFill="1" applyBorder="1" applyAlignment="1">
      <alignment horizontal="left"/>
    </xf>
    <xf numFmtId="0" fontId="10" fillId="2" borderId="17" xfId="0" applyFont="1" applyFill="1" applyBorder="1" applyAlignment="1">
      <alignment horizontal="right" wrapText="1"/>
    </xf>
    <xf numFmtId="0" fontId="10" fillId="2" borderId="14" xfId="0" applyFont="1" applyFill="1" applyBorder="1" applyAlignment="1">
      <alignment horizontal="right" wrapText="1"/>
    </xf>
    <xf numFmtId="0" fontId="2" fillId="2" borderId="1" xfId="0" applyFont="1" applyFill="1" applyBorder="1" applyAlignment="1">
      <alignment/>
    </xf>
    <xf numFmtId="0" fontId="2" fillId="2" borderId="11" xfId="0" applyFont="1" applyFill="1" applyBorder="1" applyAlignment="1">
      <alignment/>
    </xf>
    <xf numFmtId="0" fontId="2" fillId="2" borderId="20" xfId="0" applyFont="1" applyFill="1" applyBorder="1" applyAlignment="1">
      <alignment/>
    </xf>
    <xf numFmtId="0" fontId="2" fillId="2" borderId="10" xfId="0" applyFont="1" applyFill="1" applyBorder="1" applyAlignment="1">
      <alignment/>
    </xf>
    <xf numFmtId="0" fontId="2" fillId="2" borderId="24" xfId="0" applyFont="1" applyFill="1" applyBorder="1" applyAlignment="1">
      <alignment/>
    </xf>
    <xf numFmtId="0" fontId="2" fillId="0" borderId="14" xfId="0" applyFont="1" applyFill="1" applyBorder="1" applyAlignment="1">
      <alignment/>
    </xf>
    <xf numFmtId="0" fontId="2" fillId="0" borderId="34" xfId="0" applyFont="1" applyFill="1" applyBorder="1" applyAlignment="1">
      <alignment/>
    </xf>
    <xf numFmtId="0" fontId="10" fillId="2" borderId="36" xfId="0" applyFont="1" applyFill="1" applyBorder="1" applyAlignment="1">
      <alignment vertical="top" wrapText="1"/>
    </xf>
    <xf numFmtId="0" fontId="10" fillId="2" borderId="5"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xf>
    <xf numFmtId="0" fontId="3" fillId="0" borderId="0" xfId="0" applyFont="1" applyFill="1" applyBorder="1" applyAlignment="1">
      <alignment horizontal="left" wrapText="1"/>
    </xf>
    <xf numFmtId="0" fontId="6" fillId="0" borderId="0" xfId="0" applyFont="1" applyFill="1" applyBorder="1" applyAlignment="1">
      <alignment vertical="top"/>
    </xf>
    <xf numFmtId="0" fontId="3" fillId="0" borderId="0" xfId="0" applyFont="1" applyFill="1" applyBorder="1" applyAlignment="1">
      <alignment/>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wrapText="1"/>
    </xf>
    <xf numFmtId="0" fontId="2" fillId="3" borderId="37" xfId="0" applyFont="1" applyFill="1" applyBorder="1" applyAlignment="1">
      <alignment/>
    </xf>
    <xf numFmtId="0" fontId="2" fillId="3" borderId="0" xfId="0" applyFont="1" applyFill="1" applyBorder="1" applyAlignment="1">
      <alignment/>
    </xf>
    <xf numFmtId="0" fontId="2" fillId="3" borderId="35" xfId="0" applyFont="1" applyFill="1" applyBorder="1" applyAlignment="1">
      <alignment/>
    </xf>
    <xf numFmtId="0" fontId="2" fillId="3" borderId="25" xfId="0" applyFont="1" applyFill="1" applyBorder="1" applyAlignment="1">
      <alignment/>
    </xf>
    <xf numFmtId="0" fontId="2" fillId="3" borderId="22" xfId="0" applyFont="1" applyFill="1" applyBorder="1" applyAlignment="1">
      <alignment/>
    </xf>
    <xf numFmtId="0" fontId="2" fillId="3" borderId="20" xfId="0" applyFont="1" applyFill="1" applyBorder="1" applyAlignment="1">
      <alignment/>
    </xf>
    <xf numFmtId="4" fontId="2" fillId="0" borderId="1" xfId="0" applyNumberFormat="1" applyFont="1" applyBorder="1" applyAlignment="1">
      <alignment/>
    </xf>
    <xf numFmtId="4" fontId="2" fillId="0" borderId="5" xfId="0" applyNumberFormat="1" applyFont="1" applyBorder="1" applyAlignment="1">
      <alignment/>
    </xf>
    <xf numFmtId="0" fontId="2" fillId="2" borderId="38" xfId="0" applyFont="1" applyFill="1" applyBorder="1" applyAlignment="1">
      <alignment/>
    </xf>
    <xf numFmtId="0" fontId="2" fillId="2" borderId="39" xfId="0" applyFont="1" applyFill="1" applyBorder="1" applyAlignment="1">
      <alignment/>
    </xf>
    <xf numFmtId="0" fontId="2" fillId="2" borderId="40" xfId="0" applyFont="1" applyFill="1" applyBorder="1" applyAlignment="1">
      <alignment/>
    </xf>
    <xf numFmtId="0" fontId="2" fillId="2" borderId="33" xfId="0" applyFont="1" applyFill="1" applyBorder="1" applyAlignment="1">
      <alignment/>
    </xf>
    <xf numFmtId="0" fontId="10" fillId="2" borderId="16" xfId="0" applyFont="1" applyFill="1" applyBorder="1" applyAlignment="1">
      <alignment horizontal="right"/>
    </xf>
    <xf numFmtId="0" fontId="10" fillId="2" borderId="14" xfId="0" applyFont="1" applyFill="1" applyBorder="1" applyAlignment="1">
      <alignment horizontal="center"/>
    </xf>
    <xf numFmtId="0" fontId="10" fillId="2" borderId="5" xfId="0" applyFont="1" applyFill="1" applyBorder="1" applyAlignment="1">
      <alignment/>
    </xf>
    <xf numFmtId="0" fontId="10" fillId="2" borderId="1" xfId="0" applyFont="1" applyFill="1" applyBorder="1" applyAlignment="1">
      <alignment horizontal="center"/>
    </xf>
    <xf numFmtId="0" fontId="10" fillId="2" borderId="5" xfId="0" applyFont="1" applyFill="1" applyBorder="1" applyAlignment="1">
      <alignment horizontal="right"/>
    </xf>
    <xf numFmtId="4" fontId="3" fillId="0" borderId="0" xfId="0" applyNumberFormat="1" applyFont="1" applyFill="1" applyBorder="1" applyAlignment="1">
      <alignment horizontal="right" vertical="top"/>
    </xf>
    <xf numFmtId="4" fontId="3" fillId="0" borderId="0" xfId="0" applyNumberFormat="1" applyFont="1" applyFill="1" applyBorder="1" applyAlignment="1">
      <alignment horizontal="right" vertical="top" wrapText="1"/>
    </xf>
    <xf numFmtId="4" fontId="0" fillId="0" borderId="0" xfId="0" applyNumberFormat="1" applyFill="1" applyBorder="1" applyAlignment="1">
      <alignment horizontal="right"/>
    </xf>
    <xf numFmtId="4" fontId="0" fillId="0" borderId="0" xfId="0" applyNumberFormat="1"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wrapText="1"/>
    </xf>
    <xf numFmtId="0" fontId="2" fillId="2" borderId="41" xfId="0" applyFont="1" applyFill="1" applyBorder="1" applyAlignment="1">
      <alignment/>
    </xf>
    <xf numFmtId="0" fontId="10" fillId="2" borderId="29" xfId="0" applyFont="1" applyFill="1" applyBorder="1" applyAlignment="1">
      <alignment vertical="top" wrapText="1"/>
    </xf>
    <xf numFmtId="0" fontId="10" fillId="2" borderId="18" xfId="0" applyFont="1" applyFill="1" applyBorder="1" applyAlignment="1">
      <alignment horizontal="left" vertical="top"/>
    </xf>
    <xf numFmtId="0" fontId="10" fillId="2" borderId="17" xfId="0" applyFont="1" applyFill="1" applyBorder="1" applyAlignment="1">
      <alignment vertical="top"/>
    </xf>
    <xf numFmtId="0" fontId="10" fillId="2" borderId="14" xfId="0" applyFont="1" applyFill="1" applyBorder="1" applyAlignment="1">
      <alignment vertical="top"/>
    </xf>
    <xf numFmtId="0" fontId="10" fillId="2" borderId="18" xfId="0" applyFont="1" applyFill="1" applyBorder="1" applyAlignment="1">
      <alignment vertical="top" wrapText="1"/>
    </xf>
    <xf numFmtId="0" fontId="10" fillId="2" borderId="9" xfId="0" applyFont="1" applyFill="1" applyBorder="1" applyAlignment="1">
      <alignment vertical="top"/>
    </xf>
    <xf numFmtId="0" fontId="10" fillId="2" borderId="42" xfId="0" applyFont="1" applyFill="1" applyBorder="1" applyAlignment="1">
      <alignment vertical="top"/>
    </xf>
    <xf numFmtId="0" fontId="2" fillId="2" borderId="43" xfId="0" applyFont="1" applyFill="1" applyBorder="1" applyAlignment="1">
      <alignment/>
    </xf>
    <xf numFmtId="4" fontId="2" fillId="2" borderId="21" xfId="0" applyNumberFormat="1" applyFont="1" applyFill="1" applyBorder="1" applyAlignment="1">
      <alignment horizontal="right"/>
    </xf>
    <xf numFmtId="0" fontId="2" fillId="2" borderId="21" xfId="0" applyFont="1" applyFill="1" applyBorder="1" applyAlignment="1">
      <alignment/>
    </xf>
    <xf numFmtId="0" fontId="2" fillId="2" borderId="44" xfId="0" applyFont="1" applyFill="1" applyBorder="1" applyAlignment="1">
      <alignment/>
    </xf>
    <xf numFmtId="4" fontId="2" fillId="0" borderId="17" xfId="0" applyNumberFormat="1" applyFont="1" applyBorder="1" applyAlignment="1">
      <alignment horizontal="right"/>
    </xf>
    <xf numFmtId="0" fontId="2" fillId="0" borderId="17" xfId="0" applyFont="1" applyBorder="1" applyAlignment="1">
      <alignment/>
    </xf>
    <xf numFmtId="4" fontId="2" fillId="0" borderId="27" xfId="0" applyNumberFormat="1" applyFont="1" applyBorder="1" applyAlignment="1">
      <alignment horizontal="right"/>
    </xf>
    <xf numFmtId="0" fontId="2" fillId="0" borderId="27" xfId="0" applyFont="1" applyBorder="1" applyAlignment="1">
      <alignment/>
    </xf>
    <xf numFmtId="0" fontId="10" fillId="2" borderId="17" xfId="0" applyFont="1" applyFill="1" applyBorder="1" applyAlignment="1">
      <alignment horizontal="right" vertical="top" wrapText="1"/>
    </xf>
    <xf numFmtId="0" fontId="10" fillId="2" borderId="23" xfId="0" applyFont="1" applyFill="1" applyBorder="1" applyAlignment="1">
      <alignment vertical="top"/>
    </xf>
    <xf numFmtId="0" fontId="10" fillId="2" borderId="1" xfId="0" applyFont="1" applyFill="1" applyBorder="1" applyAlignment="1">
      <alignment horizontal="right" vertical="top"/>
    </xf>
    <xf numFmtId="0" fontId="10" fillId="2" borderId="5" xfId="0" applyFont="1" applyFill="1" applyBorder="1" applyAlignment="1">
      <alignment vertical="top"/>
    </xf>
    <xf numFmtId="0" fontId="10" fillId="2" borderId="30" xfId="0" applyFont="1" applyFill="1" applyBorder="1" applyAlignment="1">
      <alignment vertical="top"/>
    </xf>
    <xf numFmtId="0" fontId="10" fillId="2" borderId="36" xfId="0" applyFont="1" applyFill="1" applyBorder="1" applyAlignment="1">
      <alignment vertical="top"/>
    </xf>
    <xf numFmtId="0" fontId="10" fillId="2" borderId="45" xfId="0" applyFont="1" applyFill="1" applyBorder="1" applyAlignment="1">
      <alignment vertical="top"/>
    </xf>
    <xf numFmtId="0" fontId="10" fillId="2" borderId="25" xfId="0" applyFont="1" applyFill="1" applyBorder="1" applyAlignment="1">
      <alignment horizontal="right" vertical="top" wrapText="1"/>
    </xf>
    <xf numFmtId="0" fontId="10" fillId="2" borderId="1" xfId="0" applyFont="1" applyFill="1" applyBorder="1" applyAlignment="1">
      <alignment horizontal="left" vertical="top" wrapText="1"/>
    </xf>
    <xf numFmtId="0" fontId="10" fillId="2" borderId="17" xfId="0" applyFont="1" applyFill="1" applyBorder="1" applyAlignment="1">
      <alignment vertical="top" wrapText="1"/>
    </xf>
    <xf numFmtId="0" fontId="10" fillId="0" borderId="28" xfId="0" applyFont="1" applyBorder="1" applyAlignment="1">
      <alignment wrapText="1"/>
    </xf>
    <xf numFmtId="0" fontId="10" fillId="3" borderId="0" xfId="0" applyFont="1" applyFill="1" applyAlignment="1">
      <alignment wrapText="1"/>
    </xf>
    <xf numFmtId="0" fontId="7" fillId="3" borderId="0" xfId="0" applyFont="1" applyFill="1" applyAlignment="1">
      <alignment wrapText="1"/>
    </xf>
    <xf numFmtId="0" fontId="7" fillId="3" borderId="0" xfId="0" applyFont="1" applyFill="1" applyAlignment="1">
      <alignment/>
    </xf>
    <xf numFmtId="0" fontId="2" fillId="3" borderId="25" xfId="0" applyFont="1" applyFill="1" applyBorder="1" applyAlignment="1">
      <alignment wrapText="1"/>
    </xf>
    <xf numFmtId="0" fontId="9" fillId="3" borderId="0" xfId="0" applyFont="1" applyFill="1" applyBorder="1" applyAlignment="1">
      <alignment wrapText="1"/>
    </xf>
    <xf numFmtId="172" fontId="0" fillId="3" borderId="0" xfId="0" applyNumberFormat="1" applyFill="1" applyBorder="1" applyAlignment="1">
      <alignment horizontal="right" vertical="center"/>
    </xf>
    <xf numFmtId="0" fontId="9" fillId="3" borderId="0" xfId="0" applyFont="1" applyFill="1" applyBorder="1" applyAlignment="1">
      <alignment/>
    </xf>
    <xf numFmtId="0" fontId="0" fillId="3" borderId="17" xfId="0" applyFill="1" applyBorder="1" applyAlignment="1">
      <alignment/>
    </xf>
    <xf numFmtId="0" fontId="0" fillId="3" borderId="45" xfId="0" applyFill="1" applyBorder="1" applyAlignment="1">
      <alignment/>
    </xf>
    <xf numFmtId="0" fontId="0" fillId="3" borderId="27" xfId="0" applyFill="1" applyBorder="1" applyAlignment="1">
      <alignment/>
    </xf>
    <xf numFmtId="0" fontId="0" fillId="3" borderId="46" xfId="0" applyFill="1" applyBorder="1" applyAlignment="1">
      <alignment/>
    </xf>
    <xf numFmtId="0" fontId="0" fillId="3" borderId="14" xfId="0" applyFill="1" applyBorder="1" applyAlignment="1">
      <alignment/>
    </xf>
    <xf numFmtId="0" fontId="0" fillId="3" borderId="26" xfId="0" applyFill="1" applyBorder="1" applyAlignment="1">
      <alignment/>
    </xf>
    <xf numFmtId="0" fontId="0" fillId="3" borderId="34" xfId="0" applyFill="1" applyBorder="1" applyAlignment="1">
      <alignment/>
    </xf>
    <xf numFmtId="4" fontId="0" fillId="3" borderId="27" xfId="0" applyNumberFormat="1" applyFill="1" applyBorder="1" applyAlignment="1">
      <alignment horizontal="right"/>
    </xf>
    <xf numFmtId="0" fontId="8" fillId="3" borderId="0" xfId="0" applyFont="1" applyFill="1" applyAlignment="1">
      <alignment/>
    </xf>
    <xf numFmtId="0" fontId="0" fillId="3" borderId="0" xfId="0" applyFont="1" applyFill="1" applyAlignment="1">
      <alignment/>
    </xf>
    <xf numFmtId="0" fontId="0" fillId="3" borderId="0" xfId="0" applyFont="1" applyFill="1" applyAlignment="1">
      <alignment wrapText="1"/>
    </xf>
    <xf numFmtId="0" fontId="0" fillId="3" borderId="0" xfId="0" applyFont="1" applyFill="1" applyAlignment="1">
      <alignment horizontal="right"/>
    </xf>
    <xf numFmtId="175" fontId="0" fillId="3" borderId="0" xfId="0" applyNumberFormat="1" applyFill="1" applyAlignment="1">
      <alignment horizontal="right"/>
    </xf>
    <xf numFmtId="175" fontId="2" fillId="2" borderId="0" xfId="0" applyNumberFormat="1" applyFont="1" applyFill="1" applyBorder="1" applyAlignment="1">
      <alignment horizontal="right"/>
    </xf>
    <xf numFmtId="175" fontId="2" fillId="2" borderId="47" xfId="0" applyNumberFormat="1" applyFont="1" applyFill="1" applyBorder="1" applyAlignment="1">
      <alignment horizontal="right"/>
    </xf>
    <xf numFmtId="175" fontId="2" fillId="0" borderId="0" xfId="0" applyNumberFormat="1" applyFont="1" applyAlignment="1">
      <alignment horizontal="right"/>
    </xf>
    <xf numFmtId="175" fontId="0" fillId="0" borderId="0" xfId="0" applyNumberFormat="1" applyAlignment="1">
      <alignment horizontal="right"/>
    </xf>
    <xf numFmtId="3" fontId="2" fillId="0" borderId="1" xfId="0" applyNumberFormat="1" applyFont="1" applyBorder="1" applyAlignment="1">
      <alignment horizontal="right"/>
    </xf>
    <xf numFmtId="3" fontId="2" fillId="0" borderId="1" xfId="0" applyNumberFormat="1" applyFont="1" applyBorder="1" applyAlignment="1">
      <alignment/>
    </xf>
    <xf numFmtId="0" fontId="3" fillId="2" borderId="37" xfId="0" applyFont="1" applyFill="1" applyBorder="1" applyAlignment="1">
      <alignment horizontal="center"/>
    </xf>
    <xf numFmtId="0" fontId="10" fillId="2" borderId="17" xfId="0" applyFont="1" applyFill="1" applyBorder="1" applyAlignment="1">
      <alignment horizontal="center"/>
    </xf>
    <xf numFmtId="0" fontId="10" fillId="2" borderId="48" xfId="0" applyFont="1" applyFill="1" applyBorder="1" applyAlignment="1">
      <alignment horizontal="center" wrapText="1"/>
    </xf>
    <xf numFmtId="0" fontId="0" fillId="2" borderId="11" xfId="0" applyFill="1" applyBorder="1" applyAlignment="1">
      <alignment horizontal="center"/>
    </xf>
    <xf numFmtId="0" fontId="10" fillId="2" borderId="10" xfId="0" applyFont="1" applyFill="1" applyBorder="1" applyAlignment="1">
      <alignment horizontal="center" vertical="top" wrapText="1"/>
    </xf>
    <xf numFmtId="0" fontId="10" fillId="2" borderId="24" xfId="0" applyFont="1" applyFill="1" applyBorder="1" applyAlignment="1">
      <alignment horizontal="center" vertical="top"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0" borderId="25" xfId="0" applyFont="1" applyBorder="1" applyAlignment="1">
      <alignment wrapText="1"/>
    </xf>
    <xf numFmtId="0" fontId="2" fillId="0" borderId="25" xfId="0" applyFont="1" applyFill="1" applyBorder="1" applyAlignment="1">
      <alignment wrapText="1"/>
    </xf>
    <xf numFmtId="0" fontId="2" fillId="4" borderId="25" xfId="0" applyFont="1" applyFill="1" applyBorder="1" applyAlignment="1">
      <alignment wrapText="1"/>
    </xf>
    <xf numFmtId="0" fontId="10" fillId="0" borderId="26" xfId="0" applyFont="1" applyBorder="1" applyAlignment="1">
      <alignment wrapText="1"/>
    </xf>
    <xf numFmtId="0" fontId="2" fillId="0" borderId="28" xfId="0" applyFont="1" applyBorder="1" applyAlignment="1">
      <alignment wrapText="1"/>
    </xf>
    <xf numFmtId="0" fontId="10" fillId="2" borderId="25" xfId="0" applyFont="1" applyFill="1" applyBorder="1" applyAlignment="1">
      <alignment wrapText="1"/>
    </xf>
    <xf numFmtId="0" fontId="2" fillId="0" borderId="26" xfId="0" applyFont="1" applyBorder="1" applyAlignment="1">
      <alignment wrapText="1"/>
    </xf>
    <xf numFmtId="0" fontId="2" fillId="0" borderId="2" xfId="0" applyFont="1" applyBorder="1" applyAlignment="1">
      <alignment wrapText="1"/>
    </xf>
    <xf numFmtId="0" fontId="10" fillId="0" borderId="16" xfId="0" applyFont="1" applyFill="1" applyBorder="1" applyAlignment="1">
      <alignment wrapText="1"/>
    </xf>
    <xf numFmtId="0" fontId="2" fillId="0" borderId="11" xfId="0" applyFont="1" applyBorder="1" applyAlignment="1">
      <alignment wrapText="1"/>
    </xf>
    <xf numFmtId="0" fontId="2" fillId="0" borderId="16" xfId="0" applyFont="1" applyFill="1" applyBorder="1" applyAlignment="1">
      <alignment wrapText="1"/>
    </xf>
    <xf numFmtId="0" fontId="10" fillId="0" borderId="28" xfId="0" applyFont="1" applyFill="1" applyBorder="1" applyAlignment="1">
      <alignment wrapText="1"/>
    </xf>
    <xf numFmtId="0" fontId="10" fillId="3" borderId="25" xfId="0" applyFont="1" applyFill="1" applyBorder="1" applyAlignment="1">
      <alignment wrapText="1"/>
    </xf>
    <xf numFmtId="0" fontId="2" fillId="3" borderId="26" xfId="0" applyFont="1" applyFill="1" applyBorder="1" applyAlignment="1">
      <alignment wrapText="1"/>
    </xf>
    <xf numFmtId="0" fontId="2" fillId="3" borderId="0" xfId="0" applyFont="1" applyFill="1" applyBorder="1" applyAlignment="1">
      <alignment wrapText="1"/>
    </xf>
    <xf numFmtId="0" fontId="10" fillId="3" borderId="26" xfId="0" applyFont="1" applyFill="1" applyBorder="1" applyAlignment="1">
      <alignment wrapText="1"/>
    </xf>
    <xf numFmtId="0" fontId="10" fillId="3" borderId="0" xfId="0" applyFont="1" applyFill="1" applyBorder="1" applyAlignment="1">
      <alignment wrapText="1"/>
    </xf>
    <xf numFmtId="175" fontId="0" fillId="0" borderId="0" xfId="0" applyNumberFormat="1" applyAlignment="1">
      <alignment/>
    </xf>
    <xf numFmtId="175" fontId="3" fillId="2" borderId="3" xfId="0" applyNumberFormat="1" applyFont="1" applyFill="1" applyBorder="1" applyAlignment="1">
      <alignment horizontal="center"/>
    </xf>
    <xf numFmtId="49" fontId="2" fillId="0" borderId="1" xfId="0" applyNumberFormat="1" applyFont="1" applyBorder="1" applyAlignment="1">
      <alignment horizontal="center"/>
    </xf>
    <xf numFmtId="49" fontId="0" fillId="0" borderId="0" xfId="0" applyNumberFormat="1" applyAlignment="1">
      <alignment horizontal="center"/>
    </xf>
    <xf numFmtId="0" fontId="10" fillId="2" borderId="37" xfId="0" applyFont="1" applyFill="1" applyBorder="1" applyAlignment="1">
      <alignment horizontal="center"/>
    </xf>
    <xf numFmtId="0" fontId="10" fillId="2" borderId="25" xfId="0" applyFont="1" applyFill="1" applyBorder="1" applyAlignment="1">
      <alignment horizontal="center"/>
    </xf>
    <xf numFmtId="0" fontId="4" fillId="2" borderId="2" xfId="0" applyFont="1" applyFill="1" applyBorder="1" applyAlignment="1">
      <alignment horizontal="center"/>
    </xf>
    <xf numFmtId="0" fontId="0" fillId="2" borderId="12" xfId="0"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0" borderId="0" xfId="0" applyAlignment="1">
      <alignment horizontal="center" vertical="center" wrapText="1"/>
    </xf>
    <xf numFmtId="0" fontId="0" fillId="2" borderId="29" xfId="0"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horizontal="right" vertical="center" wrapText="1"/>
    </xf>
    <xf numFmtId="0" fontId="0" fillId="2" borderId="19" xfId="0" applyFill="1" applyBorder="1" applyAlignment="1">
      <alignment vertical="center"/>
    </xf>
    <xf numFmtId="0" fontId="0" fillId="2" borderId="36" xfId="0" applyFill="1" applyBorder="1" applyAlignment="1">
      <alignment vertical="center"/>
    </xf>
    <xf numFmtId="0" fontId="3" fillId="2" borderId="13"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15" xfId="0" applyFont="1" applyFill="1" applyBorder="1" applyAlignment="1">
      <alignment horizontal="right" vertical="center" wrapText="1"/>
    </xf>
    <xf numFmtId="0" fontId="0" fillId="0" borderId="0" xfId="0" applyAlignment="1">
      <alignment vertical="center"/>
    </xf>
    <xf numFmtId="0" fontId="2" fillId="2" borderId="29"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6" xfId="0" applyFont="1" applyFill="1" applyBorder="1" applyAlignment="1">
      <alignment horizontal="center" vertical="center"/>
    </xf>
    <xf numFmtId="0" fontId="10" fillId="2" borderId="18" xfId="0" applyFont="1" applyFill="1" applyBorder="1" applyAlignment="1">
      <alignment horizontal="center" vertical="center" wrapText="1"/>
    </xf>
    <xf numFmtId="0" fontId="2" fillId="2" borderId="14" xfId="0" applyFont="1" applyFill="1" applyBorder="1" applyAlignment="1">
      <alignment horizontal="center" vertical="center"/>
    </xf>
    <xf numFmtId="0" fontId="10" fillId="2" borderId="48" xfId="0" applyFont="1" applyFill="1" applyBorder="1" applyAlignment="1">
      <alignment horizontal="center" vertical="center" wrapText="1"/>
    </xf>
    <xf numFmtId="0" fontId="0" fillId="0" borderId="0" xfId="0"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0" borderId="0" xfId="0" applyFill="1" applyBorder="1" applyAlignment="1">
      <alignment horizontal="center" vertical="center"/>
    </xf>
    <xf numFmtId="0" fontId="12" fillId="0" borderId="49" xfId="18" applyFont="1" applyBorder="1">
      <alignment/>
      <protection/>
    </xf>
    <xf numFmtId="0" fontId="14" fillId="0" borderId="50" xfId="18" applyFont="1" applyBorder="1" applyAlignment="1">
      <alignment horizontal="center" wrapText="1"/>
      <protection/>
    </xf>
    <xf numFmtId="0" fontId="14" fillId="0" borderId="51" xfId="18" applyFont="1" applyBorder="1" applyAlignment="1">
      <alignment horizontal="center" wrapText="1"/>
      <protection/>
    </xf>
    <xf numFmtId="0" fontId="12" fillId="0" borderId="52" xfId="18" applyFont="1" applyBorder="1" applyAlignment="1">
      <alignment horizontal="center"/>
      <protection/>
    </xf>
    <xf numFmtId="177" fontId="15" fillId="0" borderId="1" xfId="18" applyNumberFormat="1" applyFont="1" applyBorder="1" applyAlignment="1">
      <alignment horizontal="center"/>
      <protection/>
    </xf>
    <xf numFmtId="0" fontId="12" fillId="0" borderId="53" xfId="18" applyFont="1" applyBorder="1" applyAlignment="1">
      <alignment horizontal="center"/>
      <protection/>
    </xf>
    <xf numFmtId="177" fontId="15" fillId="0" borderId="54" xfId="18" applyNumberFormat="1" applyFont="1" applyBorder="1" applyAlignment="1">
      <alignment horizontal="center"/>
      <protection/>
    </xf>
    <xf numFmtId="177" fontId="5" fillId="0" borderId="55" xfId="19" applyNumberFormat="1" applyFont="1" applyBorder="1" applyAlignment="1">
      <alignment horizontal="center"/>
      <protection/>
    </xf>
    <xf numFmtId="0" fontId="3" fillId="2" borderId="1" xfId="0" applyFont="1" applyFill="1" applyBorder="1" applyAlignment="1">
      <alignment horizontal="center" wrapText="1"/>
    </xf>
    <xf numFmtId="0" fontId="3" fillId="2" borderId="17" xfId="0" applyFont="1" applyFill="1" applyBorder="1" applyAlignment="1">
      <alignment horizontal="center" wrapText="1"/>
    </xf>
    <xf numFmtId="0" fontId="3" fillId="2" borderId="5" xfId="0" applyFont="1" applyFill="1" applyBorder="1" applyAlignment="1">
      <alignment horizontal="center" wrapText="1"/>
    </xf>
    <xf numFmtId="0" fontId="1" fillId="3" borderId="0" xfId="0" applyFont="1" applyFill="1" applyAlignment="1">
      <alignment vertical="center" wrapText="1"/>
    </xf>
    <xf numFmtId="0" fontId="0" fillId="3" borderId="0" xfId="0" applyFill="1" applyAlignment="1">
      <alignment vertical="center" wrapText="1"/>
    </xf>
    <xf numFmtId="0" fontId="3" fillId="2" borderId="56" xfId="0" applyFont="1" applyFill="1" applyBorder="1" applyAlignment="1">
      <alignment horizontal="center" vertical="center" wrapText="1"/>
    </xf>
    <xf numFmtId="0" fontId="3" fillId="2" borderId="11" xfId="0" applyFont="1" applyFill="1" applyBorder="1" applyAlignment="1">
      <alignment vertical="center" wrapText="1"/>
    </xf>
    <xf numFmtId="0" fontId="2" fillId="0" borderId="16" xfId="0" applyFont="1" applyBorder="1" applyAlignment="1">
      <alignment vertical="center" wrapText="1"/>
    </xf>
    <xf numFmtId="0" fontId="2" fillId="0" borderId="28" xfId="0" applyFont="1" applyBorder="1" applyAlignment="1">
      <alignment vertical="center" wrapText="1"/>
    </xf>
    <xf numFmtId="0" fontId="0" fillId="3" borderId="0" xfId="0" applyFont="1" applyFill="1" applyAlignment="1">
      <alignment vertical="center" wrapText="1"/>
    </xf>
    <xf numFmtId="0" fontId="7" fillId="3" borderId="0" xfId="0" applyFont="1" applyFill="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3" fontId="0" fillId="0" borderId="0" xfId="0" applyNumberFormat="1" applyAlignment="1">
      <alignment/>
    </xf>
    <xf numFmtId="0" fontId="16" fillId="0" borderId="16" xfId="0" applyFont="1" applyFill="1" applyBorder="1" applyAlignment="1" applyProtection="1">
      <alignment/>
      <protection locked="0"/>
    </xf>
    <xf numFmtId="0" fontId="16" fillId="0" borderId="11" xfId="0" applyFont="1" applyFill="1" applyBorder="1" applyAlignment="1" applyProtection="1">
      <alignment/>
      <protection locked="0"/>
    </xf>
    <xf numFmtId="3" fontId="0" fillId="0" borderId="1" xfId="0" applyNumberFormat="1" applyBorder="1" applyAlignment="1">
      <alignment/>
    </xf>
    <xf numFmtId="3" fontId="0" fillId="0" borderId="4" xfId="0" applyNumberFormat="1" applyBorder="1" applyAlignment="1">
      <alignment/>
    </xf>
    <xf numFmtId="3" fontId="17" fillId="0" borderId="1" xfId="0" applyNumberFormat="1" applyFont="1" applyFill="1" applyBorder="1" applyAlignment="1" applyProtection="1">
      <alignment/>
      <protection locked="0"/>
    </xf>
    <xf numFmtId="14" fontId="0" fillId="0" borderId="1" xfId="0" applyNumberFormat="1" applyBorder="1" applyAlignment="1">
      <alignment/>
    </xf>
    <xf numFmtId="0" fontId="17" fillId="0" borderId="5" xfId="0" applyFont="1" applyFill="1" applyBorder="1" applyAlignment="1" applyProtection="1">
      <alignment vertical="center" wrapText="1"/>
      <protection locked="0"/>
    </xf>
    <xf numFmtId="0" fontId="0" fillId="3" borderId="14" xfId="0" applyFill="1" applyBorder="1" applyAlignment="1">
      <alignment vertical="center"/>
    </xf>
    <xf numFmtId="3" fontId="17" fillId="0" borderId="1" xfId="0" applyNumberFormat="1" applyFont="1" applyFill="1" applyBorder="1" applyAlignment="1" applyProtection="1">
      <alignment vertical="center"/>
      <protection locked="0"/>
    </xf>
    <xf numFmtId="0" fontId="0" fillId="0" borderId="1" xfId="0" applyBorder="1" applyAlignment="1">
      <alignment vertical="center"/>
    </xf>
    <xf numFmtId="3" fontId="0" fillId="0" borderId="1" xfId="0" applyNumberFormat="1" applyBorder="1" applyAlignment="1">
      <alignment vertical="center"/>
    </xf>
    <xf numFmtId="0" fontId="0" fillId="0" borderId="17" xfId="0" applyBorder="1" applyAlignment="1">
      <alignment vertical="center"/>
    </xf>
    <xf numFmtId="14" fontId="0" fillId="0" borderId="1" xfId="0" applyNumberFormat="1" applyBorder="1" applyAlignment="1">
      <alignment vertical="center"/>
    </xf>
    <xf numFmtId="0" fontId="17" fillId="0" borderId="25" xfId="0" applyFont="1" applyFill="1" applyBorder="1" applyAlignment="1" applyProtection="1">
      <alignment/>
      <protection locked="0"/>
    </xf>
    <xf numFmtId="0" fontId="17" fillId="0" borderId="25" xfId="0" applyFont="1" applyFill="1" applyBorder="1" applyAlignment="1" applyProtection="1">
      <alignment vertical="center"/>
      <protection locked="0"/>
    </xf>
    <xf numFmtId="0" fontId="17" fillId="0" borderId="17" xfId="0" applyFont="1" applyFill="1" applyBorder="1" applyAlignment="1" applyProtection="1">
      <alignment/>
      <protection locked="0"/>
    </xf>
    <xf numFmtId="0" fontId="17" fillId="0" borderId="17" xfId="0" applyFont="1" applyFill="1" applyBorder="1" applyAlignment="1" applyProtection="1">
      <alignment vertical="center"/>
      <protection locked="0"/>
    </xf>
    <xf numFmtId="0" fontId="0" fillId="0" borderId="45" xfId="0" applyBorder="1" applyAlignment="1">
      <alignment vertical="center"/>
    </xf>
    <xf numFmtId="0" fontId="17" fillId="0" borderId="1" xfId="0" applyFont="1" applyFill="1" applyBorder="1" applyAlignment="1" applyProtection="1">
      <alignment vertical="center" wrapText="1"/>
      <protection locked="0"/>
    </xf>
    <xf numFmtId="0" fontId="17" fillId="0" borderId="5" xfId="0" applyFont="1" applyFill="1" applyBorder="1" applyAlignment="1" applyProtection="1">
      <alignment wrapText="1"/>
      <protection locked="0"/>
    </xf>
    <xf numFmtId="0" fontId="0" fillId="0" borderId="1" xfId="0" applyBorder="1" applyAlignment="1">
      <alignment horizontal="right"/>
    </xf>
    <xf numFmtId="3" fontId="17" fillId="0" borderId="1" xfId="0" applyNumberFormat="1" applyFont="1" applyFill="1" applyBorder="1" applyAlignment="1" applyProtection="1">
      <alignment horizontal="center" vertical="center" wrapText="1"/>
      <protection locked="0"/>
    </xf>
    <xf numFmtId="0" fontId="0" fillId="0" borderId="14" xfId="0" applyFill="1" applyBorder="1" applyAlignment="1">
      <alignment/>
    </xf>
    <xf numFmtId="0" fontId="0" fillId="0" borderId="34" xfId="0" applyFill="1" applyBorder="1" applyAlignment="1">
      <alignment/>
    </xf>
    <xf numFmtId="0" fontId="0" fillId="0" borderId="26" xfId="0" applyFill="1" applyBorder="1" applyAlignment="1">
      <alignment/>
    </xf>
    <xf numFmtId="0" fontId="17" fillId="0" borderId="25" xfId="0" applyFont="1" applyFill="1" applyBorder="1" applyAlignment="1" applyProtection="1">
      <alignment horizontal="center" vertical="center" wrapText="1"/>
      <protection locked="0"/>
    </xf>
    <xf numFmtId="0" fontId="17" fillId="3" borderId="25" xfId="0" applyFont="1" applyFill="1" applyBorder="1" applyAlignment="1" applyProtection="1">
      <alignment horizontal="center" vertical="center" wrapText="1"/>
      <protection locked="0"/>
    </xf>
    <xf numFmtId="4" fontId="0" fillId="0" borderId="57" xfId="0" applyNumberFormat="1" applyBorder="1" applyAlignment="1">
      <alignment horizontal="right"/>
    </xf>
    <xf numFmtId="3" fontId="17" fillId="3" borderId="1" xfId="0" applyNumberFormat="1" applyFont="1" applyFill="1" applyBorder="1" applyAlignment="1" applyProtection="1">
      <alignment horizontal="center" vertical="center" wrapText="1"/>
      <protection locked="0"/>
    </xf>
    <xf numFmtId="14" fontId="0" fillId="0" borderId="1" xfId="0" applyNumberFormat="1" applyBorder="1" applyAlignment="1">
      <alignment horizontal="center"/>
    </xf>
    <xf numFmtId="3" fontId="19" fillId="0" borderId="0" xfId="0" applyNumberFormat="1" applyFont="1" applyBorder="1" applyAlignment="1">
      <alignment/>
    </xf>
    <xf numFmtId="0" fontId="19" fillId="0" borderId="0" xfId="0" applyFont="1" applyBorder="1" applyAlignment="1">
      <alignment/>
    </xf>
    <xf numFmtId="182" fontId="18" fillId="3" borderId="0" xfId="0" applyNumberFormat="1" applyFont="1" applyFill="1" applyBorder="1" applyAlignment="1" applyProtection="1">
      <alignment/>
      <protection locked="0"/>
    </xf>
    <xf numFmtId="182" fontId="2" fillId="3" borderId="0" xfId="0" applyNumberFormat="1" applyFont="1" applyFill="1" applyAlignment="1">
      <alignment horizontal="center"/>
    </xf>
    <xf numFmtId="182" fontId="2" fillId="3" borderId="0" xfId="0" applyNumberFormat="1" applyFont="1" applyFill="1" applyAlignment="1">
      <alignment horizontal="right"/>
    </xf>
    <xf numFmtId="0" fontId="2" fillId="3" borderId="0" xfId="0" applyFont="1" applyFill="1" applyAlignment="1">
      <alignment wrapText="1"/>
    </xf>
    <xf numFmtId="182" fontId="2" fillId="0" borderId="1" xfId="0" applyNumberFormat="1" applyFont="1" applyBorder="1" applyAlignment="1">
      <alignment horizontal="center"/>
    </xf>
    <xf numFmtId="182" fontId="2" fillId="0" borderId="1" xfId="0" applyNumberFormat="1" applyFont="1" applyBorder="1" applyAlignment="1">
      <alignment horizontal="right"/>
    </xf>
    <xf numFmtId="182" fontId="2" fillId="0" borderId="5" xfId="0" applyNumberFormat="1" applyFont="1" applyBorder="1" applyAlignment="1">
      <alignment horizontal="right"/>
    </xf>
    <xf numFmtId="182" fontId="2" fillId="0" borderId="1" xfId="0" applyNumberFormat="1" applyFont="1" applyBorder="1" applyAlignment="1">
      <alignment horizontal="center" vertical="center"/>
    </xf>
    <xf numFmtId="182" fontId="2" fillId="4" borderId="22" xfId="0" applyNumberFormat="1" applyFont="1" applyFill="1" applyBorder="1" applyAlignment="1">
      <alignment horizontal="center"/>
    </xf>
    <xf numFmtId="184" fontId="2" fillId="0" borderId="1" xfId="0" applyNumberFormat="1" applyFont="1" applyBorder="1" applyAlignment="1">
      <alignment horizontal="right"/>
    </xf>
    <xf numFmtId="184" fontId="2" fillId="0" borderId="5" xfId="0" applyNumberFormat="1" applyFont="1" applyBorder="1" applyAlignment="1">
      <alignment horizontal="right"/>
    </xf>
    <xf numFmtId="182" fontId="2" fillId="0" borderId="4" xfId="0" applyNumberFormat="1" applyFont="1" applyBorder="1" applyAlignment="1">
      <alignment horizontal="center"/>
    </xf>
    <xf numFmtId="184" fontId="2" fillId="0" borderId="4" xfId="0" applyNumberFormat="1" applyFont="1" applyBorder="1" applyAlignment="1">
      <alignment horizontal="right"/>
    </xf>
    <xf numFmtId="184" fontId="2" fillId="0" borderId="6" xfId="0" applyNumberFormat="1" applyFont="1" applyBorder="1" applyAlignment="1">
      <alignment horizontal="right"/>
    </xf>
    <xf numFmtId="182" fontId="2" fillId="3" borderId="0" xfId="0" applyNumberFormat="1" applyFont="1" applyFill="1" applyAlignment="1">
      <alignment/>
    </xf>
    <xf numFmtId="182" fontId="2" fillId="3" borderId="47" xfId="0" applyNumberFormat="1" applyFont="1" applyFill="1" applyBorder="1" applyAlignment="1">
      <alignment/>
    </xf>
    <xf numFmtId="182" fontId="2" fillId="0" borderId="1" xfId="0" applyNumberFormat="1" applyFont="1" applyBorder="1" applyAlignment="1">
      <alignment/>
    </xf>
    <xf numFmtId="182" fontId="2" fillId="0" borderId="5" xfId="0" applyNumberFormat="1" applyFont="1" applyBorder="1" applyAlignment="1">
      <alignment/>
    </xf>
    <xf numFmtId="182" fontId="2" fillId="0" borderId="5" xfId="0" applyNumberFormat="1" applyFont="1" applyBorder="1" applyAlignment="1">
      <alignment/>
    </xf>
    <xf numFmtId="182" fontId="2" fillId="0" borderId="4" xfId="0" applyNumberFormat="1" applyFont="1" applyBorder="1" applyAlignment="1">
      <alignment/>
    </xf>
    <xf numFmtId="0" fontId="2" fillId="3" borderId="0" xfId="0" applyFont="1" applyFill="1" applyBorder="1" applyAlignment="1">
      <alignment wrapText="1"/>
    </xf>
    <xf numFmtId="182" fontId="2" fillId="3" borderId="0" xfId="0" applyNumberFormat="1" applyFont="1" applyFill="1" applyBorder="1" applyAlignment="1">
      <alignment horizontal="center"/>
    </xf>
    <xf numFmtId="182" fontId="2" fillId="3" borderId="0" xfId="0" applyNumberFormat="1" applyFont="1" applyFill="1" applyBorder="1" applyAlignment="1">
      <alignment horizontal="right"/>
    </xf>
    <xf numFmtId="182" fontId="10" fillId="3" borderId="39" xfId="0" applyNumberFormat="1" applyFont="1" applyFill="1" applyBorder="1" applyAlignment="1">
      <alignment horizontal="right"/>
    </xf>
    <xf numFmtId="182" fontId="2" fillId="2" borderId="22" xfId="0" applyNumberFormat="1" applyFont="1" applyFill="1" applyBorder="1" applyAlignment="1">
      <alignment horizontal="center"/>
    </xf>
    <xf numFmtId="182" fontId="2" fillId="2" borderId="22" xfId="0" applyNumberFormat="1" applyFont="1" applyFill="1" applyBorder="1" applyAlignment="1">
      <alignment horizontal="right"/>
    </xf>
    <xf numFmtId="182" fontId="2" fillId="2" borderId="45" xfId="0" applyNumberFormat="1" applyFont="1" applyFill="1" applyBorder="1" applyAlignment="1">
      <alignment horizontal="right"/>
    </xf>
    <xf numFmtId="182" fontId="2" fillId="0" borderId="22" xfId="0" applyNumberFormat="1" applyFont="1" applyBorder="1" applyAlignment="1">
      <alignment horizontal="center"/>
    </xf>
    <xf numFmtId="182" fontId="2" fillId="0" borderId="14" xfId="0" applyNumberFormat="1" applyFont="1" applyBorder="1" applyAlignment="1">
      <alignment horizontal="center"/>
    </xf>
    <xf numFmtId="182" fontId="2" fillId="0" borderId="58" xfId="0" applyNumberFormat="1" applyFont="1" applyBorder="1" applyAlignment="1">
      <alignment horizontal="center"/>
    </xf>
    <xf numFmtId="182" fontId="2" fillId="0" borderId="4" xfId="0" applyNumberFormat="1" applyFont="1" applyBorder="1" applyAlignment="1">
      <alignment horizontal="right"/>
    </xf>
    <xf numFmtId="182" fontId="2" fillId="0" borderId="6" xfId="0" applyNumberFormat="1" applyFont="1" applyBorder="1" applyAlignment="1">
      <alignment horizontal="right"/>
    </xf>
    <xf numFmtId="182" fontId="10" fillId="0" borderId="4" xfId="0" applyNumberFormat="1" applyFont="1" applyBorder="1" applyAlignment="1">
      <alignment horizontal="right"/>
    </xf>
    <xf numFmtId="182" fontId="10" fillId="0" borderId="6" xfId="0" applyNumberFormat="1" applyFont="1" applyBorder="1" applyAlignment="1">
      <alignment horizontal="right"/>
    </xf>
    <xf numFmtId="182" fontId="2" fillId="3" borderId="0" xfId="0" applyNumberFormat="1" applyFont="1" applyFill="1" applyBorder="1" applyAlignment="1">
      <alignment/>
    </xf>
    <xf numFmtId="0" fontId="10" fillId="0" borderId="0" xfId="0" applyFont="1" applyFill="1" applyAlignment="1">
      <alignment wrapText="1"/>
    </xf>
    <xf numFmtId="182" fontId="2" fillId="0" borderId="0" xfId="0" applyNumberFormat="1" applyFont="1" applyFill="1" applyAlignment="1">
      <alignment/>
    </xf>
    <xf numFmtId="182" fontId="2" fillId="0" borderId="1" xfId="0" applyNumberFormat="1" applyFont="1" applyBorder="1" applyAlignment="1">
      <alignment/>
    </xf>
    <xf numFmtId="182" fontId="10" fillId="0" borderId="4" xfId="0" applyNumberFormat="1" applyFont="1" applyBorder="1" applyAlignment="1">
      <alignment/>
    </xf>
    <xf numFmtId="182" fontId="10" fillId="0" borderId="6" xfId="0" applyNumberFormat="1" applyFont="1" applyBorder="1" applyAlignment="1">
      <alignment/>
    </xf>
    <xf numFmtId="182" fontId="2" fillId="3" borderId="59" xfId="0" applyNumberFormat="1" applyFont="1" applyFill="1" applyBorder="1" applyAlignment="1">
      <alignment horizontal="right"/>
    </xf>
    <xf numFmtId="182" fontId="2" fillId="3" borderId="39" xfId="0" applyNumberFormat="1" applyFont="1" applyFill="1" applyBorder="1" applyAlignment="1">
      <alignment/>
    </xf>
    <xf numFmtId="182" fontId="2" fillId="0" borderId="0" xfId="0" applyNumberFormat="1" applyFont="1" applyFill="1" applyBorder="1" applyAlignment="1">
      <alignment/>
    </xf>
    <xf numFmtId="182" fontId="2" fillId="0" borderId="39" xfId="0" applyNumberFormat="1" applyFont="1" applyFill="1" applyBorder="1" applyAlignment="1">
      <alignment/>
    </xf>
    <xf numFmtId="0" fontId="2" fillId="0" borderId="30" xfId="0" applyFont="1" applyBorder="1" applyAlignment="1">
      <alignment/>
    </xf>
    <xf numFmtId="0" fontId="2" fillId="0" borderId="43" xfId="0" applyFont="1" applyBorder="1" applyAlignment="1">
      <alignment/>
    </xf>
    <xf numFmtId="0" fontId="2" fillId="0" borderId="43" xfId="0" applyFont="1" applyBorder="1" applyAlignment="1">
      <alignment vertical="top" wrapText="1"/>
    </xf>
    <xf numFmtId="182" fontId="10" fillId="3" borderId="0" xfId="0" applyNumberFormat="1" applyFont="1" applyFill="1" applyBorder="1" applyAlignment="1">
      <alignment horizontal="right" vertical="top" wrapText="1"/>
    </xf>
    <xf numFmtId="0" fontId="2" fillId="3" borderId="0" xfId="0" applyFont="1" applyFill="1" applyAlignment="1">
      <alignment wrapText="1"/>
    </xf>
    <xf numFmtId="182" fontId="2" fillId="3" borderId="14" xfId="0" applyNumberFormat="1" applyFont="1" applyFill="1" applyBorder="1" applyAlignment="1">
      <alignment horizontal="center"/>
    </xf>
    <xf numFmtId="182" fontId="2" fillId="3" borderId="34" xfId="0" applyNumberFormat="1" applyFont="1" applyFill="1" applyBorder="1" applyAlignment="1">
      <alignment horizontal="center"/>
    </xf>
    <xf numFmtId="182" fontId="2" fillId="0" borderId="6" xfId="0" applyNumberFormat="1" applyFont="1" applyBorder="1" applyAlignment="1">
      <alignment/>
    </xf>
    <xf numFmtId="182" fontId="2" fillId="3" borderId="0" xfId="0" applyNumberFormat="1" applyFont="1" applyFill="1" applyBorder="1" applyAlignment="1">
      <alignment/>
    </xf>
    <xf numFmtId="182" fontId="2" fillId="3" borderId="36" xfId="0" applyNumberFormat="1" applyFont="1" applyFill="1" applyBorder="1" applyAlignment="1">
      <alignment horizontal="center"/>
    </xf>
    <xf numFmtId="182" fontId="2" fillId="3" borderId="22" xfId="0" applyNumberFormat="1" applyFont="1" applyFill="1" applyBorder="1" applyAlignment="1">
      <alignment horizontal="center"/>
    </xf>
    <xf numFmtId="182" fontId="2" fillId="0" borderId="10" xfId="0" applyNumberFormat="1" applyFont="1" applyBorder="1" applyAlignment="1">
      <alignment/>
    </xf>
    <xf numFmtId="182" fontId="2" fillId="0" borderId="24" xfId="0" applyNumberFormat="1" applyFont="1" applyBorder="1" applyAlignment="1">
      <alignment/>
    </xf>
    <xf numFmtId="182" fontId="2" fillId="3" borderId="58" xfId="0" applyNumberFormat="1" applyFont="1" applyFill="1" applyBorder="1" applyAlignment="1">
      <alignment horizontal="center"/>
    </xf>
    <xf numFmtId="2" fontId="2" fillId="3" borderId="0" xfId="0" applyNumberFormat="1" applyFont="1" applyFill="1" applyAlignment="1">
      <alignment wrapText="1"/>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horizontal="right"/>
    </xf>
    <xf numFmtId="1" fontId="10" fillId="2" borderId="33"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xf>
    <xf numFmtId="1" fontId="10" fillId="2" borderId="32" xfId="0" applyNumberFormat="1" applyFont="1" applyFill="1" applyBorder="1" applyAlignment="1">
      <alignment horizontal="center" vertical="center"/>
    </xf>
    <xf numFmtId="1" fontId="0" fillId="0" borderId="0" xfId="0" applyNumberFormat="1" applyAlignment="1">
      <alignment horizontal="center" vertical="center"/>
    </xf>
    <xf numFmtId="1" fontId="10" fillId="2" borderId="2" xfId="0" applyNumberFormat="1" applyFont="1" applyFill="1" applyBorder="1" applyAlignment="1">
      <alignment horizontal="center" vertical="center" wrapText="1"/>
    </xf>
    <xf numFmtId="1" fontId="10" fillId="2" borderId="41"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0" fillId="0" borderId="0" xfId="0" applyNumberFormat="1" applyAlignment="1">
      <alignment vertical="center"/>
    </xf>
    <xf numFmtId="1" fontId="10" fillId="2" borderId="56" xfId="0" applyNumberFormat="1" applyFont="1" applyFill="1" applyBorder="1" applyAlignment="1">
      <alignment horizontal="center" vertical="center" wrapText="1"/>
    </xf>
    <xf numFmtId="1" fontId="10" fillId="2" borderId="2" xfId="0" applyNumberFormat="1" applyFont="1" applyFill="1" applyBorder="1" applyAlignment="1">
      <alignment vertical="center" wrapText="1"/>
    </xf>
    <xf numFmtId="1" fontId="10" fillId="2" borderId="33" xfId="0" applyNumberFormat="1" applyFont="1" applyFill="1" applyBorder="1" applyAlignment="1">
      <alignment horizontal="left" vertical="center" wrapText="1"/>
    </xf>
    <xf numFmtId="1" fontId="2" fillId="0" borderId="0" xfId="0" applyNumberFormat="1" applyFont="1" applyBorder="1" applyAlignment="1">
      <alignment vertical="center"/>
    </xf>
    <xf numFmtId="1" fontId="10" fillId="3" borderId="0" xfId="0" applyNumberFormat="1" applyFont="1" applyFill="1" applyBorder="1" applyAlignment="1" applyProtection="1">
      <alignment vertical="center"/>
      <protection locked="0"/>
    </xf>
    <xf numFmtId="1" fontId="2" fillId="0" borderId="0" xfId="0" applyNumberFormat="1" applyFont="1" applyAlignment="1">
      <alignment vertical="center"/>
    </xf>
    <xf numFmtId="1" fontId="10" fillId="3" borderId="0" xfId="0" applyNumberFormat="1" applyFont="1" applyFill="1" applyAlignment="1">
      <alignment vertical="center" wrapText="1"/>
    </xf>
    <xf numFmtId="1" fontId="2" fillId="3" borderId="0" xfId="0" applyNumberFormat="1" applyFont="1" applyFill="1" applyAlignment="1">
      <alignment horizontal="center" vertical="center"/>
    </xf>
    <xf numFmtId="1" fontId="2" fillId="3" borderId="0" xfId="0" applyNumberFormat="1" applyFont="1" applyFill="1" applyAlignment="1">
      <alignment vertical="center"/>
    </xf>
    <xf numFmtId="1" fontId="2" fillId="2" borderId="31" xfId="0" applyNumberFormat="1" applyFont="1" applyFill="1" applyBorder="1" applyAlignment="1">
      <alignment horizontal="center" vertical="center"/>
    </xf>
    <xf numFmtId="0" fontId="2" fillId="0" borderId="16" xfId="0" applyFont="1" applyBorder="1" applyAlignment="1" quotePrefix="1">
      <alignment wrapText="1"/>
    </xf>
    <xf numFmtId="0" fontId="2" fillId="0" borderId="16" xfId="0" applyFont="1" applyBorder="1" applyAlignment="1" quotePrefix="1">
      <alignment/>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wrapText="1"/>
    </xf>
    <xf numFmtId="4" fontId="2" fillId="0" borderId="1" xfId="0" applyNumberFormat="1" applyFont="1" applyBorder="1" applyAlignment="1">
      <alignment horizontal="center" wrapText="1"/>
    </xf>
    <xf numFmtId="0" fontId="2" fillId="0" borderId="1" xfId="0" applyFont="1" applyFill="1" applyBorder="1" applyAlignment="1">
      <alignment/>
    </xf>
    <xf numFmtId="10" fontId="2" fillId="0" borderId="1" xfId="0" applyNumberFormat="1" applyFont="1" applyFill="1" applyBorder="1" applyAlignment="1">
      <alignment/>
    </xf>
    <xf numFmtId="9" fontId="2" fillId="0" borderId="1" xfId="0" applyNumberFormat="1" applyFont="1" applyFill="1" applyBorder="1" applyAlignment="1">
      <alignment/>
    </xf>
    <xf numFmtId="0" fontId="0" fillId="2" borderId="0" xfId="0" applyFill="1" applyBorder="1" applyAlignment="1">
      <alignment vertical="center"/>
    </xf>
    <xf numFmtId="0" fontId="3" fillId="2" borderId="0" xfId="0" applyFont="1" applyFill="1" applyBorder="1" applyAlignment="1">
      <alignment horizontal="right" vertical="center" wrapText="1"/>
    </xf>
    <xf numFmtId="0" fontId="0" fillId="2" borderId="0" xfId="0" applyFill="1" applyBorder="1" applyAlignment="1">
      <alignment/>
    </xf>
    <xf numFmtId="0" fontId="3" fillId="2" borderId="0" xfId="0" applyFont="1" applyFill="1" applyBorder="1" applyAlignment="1">
      <alignment horizontal="right" vertical="top"/>
    </xf>
    <xf numFmtId="1" fontId="16" fillId="0" borderId="16" xfId="0" applyNumberFormat="1" applyFont="1" applyFill="1" applyBorder="1" applyAlignment="1" applyProtection="1">
      <alignment/>
      <protection locked="0"/>
    </xf>
    <xf numFmtId="0" fontId="0" fillId="0" borderId="1" xfId="0" applyFill="1" applyBorder="1" applyAlignment="1">
      <alignment horizontal="center"/>
    </xf>
    <xf numFmtId="0" fontId="10" fillId="2" borderId="33" xfId="0" applyFont="1" applyFill="1" applyBorder="1" applyAlignment="1">
      <alignment horizontal="left"/>
    </xf>
    <xf numFmtId="0" fontId="0" fillId="2" borderId="7" xfId="0" applyFill="1" applyBorder="1" applyAlignment="1">
      <alignment horizontal="left"/>
    </xf>
    <xf numFmtId="0" fontId="10" fillId="0" borderId="0" xfId="0" applyFont="1" applyBorder="1" applyAlignment="1">
      <alignment wrapText="1"/>
    </xf>
    <xf numFmtId="182" fontId="10" fillId="0" borderId="0" xfId="0" applyNumberFormat="1" applyFont="1" applyBorder="1" applyAlignment="1">
      <alignment horizontal="right"/>
    </xf>
    <xf numFmtId="182" fontId="2" fillId="0" borderId="0" xfId="0" applyNumberFormat="1" applyFont="1" applyFill="1" applyAlignment="1">
      <alignment horizontal="center"/>
    </xf>
    <xf numFmtId="182" fontId="2" fillId="0" borderId="0" xfId="0" applyNumberFormat="1" applyFont="1" applyFill="1" applyAlignment="1">
      <alignment horizontal="right"/>
    </xf>
    <xf numFmtId="182" fontId="2" fillId="0" borderId="59" xfId="0" applyNumberFormat="1" applyFont="1" applyFill="1" applyBorder="1" applyAlignment="1">
      <alignment horizontal="right"/>
    </xf>
    <xf numFmtId="182" fontId="2" fillId="0" borderId="0" xfId="0" applyNumberFormat="1" applyFont="1" applyFill="1" applyBorder="1" applyAlignment="1">
      <alignment horizontal="right"/>
    </xf>
    <xf numFmtId="182" fontId="2" fillId="0" borderId="14" xfId="0" applyNumberFormat="1" applyFont="1" applyFill="1" applyBorder="1" applyAlignment="1">
      <alignment horizontal="center"/>
    </xf>
    <xf numFmtId="0" fontId="2" fillId="0" borderId="25" xfId="0" applyFont="1" applyFill="1" applyBorder="1" applyAlignment="1" quotePrefix="1">
      <alignment wrapText="1"/>
    </xf>
    <xf numFmtId="177" fontId="15" fillId="0" borderId="60" xfId="18" applyNumberFormat="1" applyFont="1" applyBorder="1" applyAlignment="1">
      <alignment horizontal="center"/>
      <protection/>
    </xf>
    <xf numFmtId="177" fontId="5" fillId="0" borderId="1" xfId="19" applyNumberFormat="1" applyFont="1" applyBorder="1" applyAlignment="1">
      <alignment horizontal="center"/>
      <protection/>
    </xf>
    <xf numFmtId="177" fontId="5" fillId="0" borderId="61" xfId="19" applyNumberFormat="1" applyFont="1" applyFill="1" applyBorder="1" applyAlignment="1">
      <alignment horizontal="center"/>
      <protection/>
    </xf>
    <xf numFmtId="184" fontId="0" fillId="0" borderId="1" xfId="0" applyNumberFormat="1" applyFont="1" applyBorder="1" applyAlignment="1">
      <alignment horizontal="right"/>
    </xf>
    <xf numFmtId="184" fontId="0" fillId="0" borderId="1" xfId="0" applyNumberFormat="1" applyFill="1" applyBorder="1" applyAlignment="1">
      <alignment horizontal="right"/>
    </xf>
    <xf numFmtId="184" fontId="0" fillId="0" borderId="5" xfId="0" applyNumberFormat="1" applyBorder="1" applyAlignment="1">
      <alignment horizontal="right"/>
    </xf>
    <xf numFmtId="184" fontId="0" fillId="0" borderId="17" xfId="0" applyNumberFormat="1" applyFont="1" applyBorder="1" applyAlignment="1">
      <alignment horizontal="right"/>
    </xf>
    <xf numFmtId="184" fontId="0" fillId="0" borderId="1" xfId="0" applyNumberFormat="1" applyBorder="1" applyAlignment="1">
      <alignment horizontal="right"/>
    </xf>
    <xf numFmtId="184" fontId="0" fillId="0" borderId="5" xfId="0" applyNumberFormat="1" applyFont="1" applyBorder="1" applyAlignment="1">
      <alignment horizontal="right"/>
    </xf>
    <xf numFmtId="184" fontId="0" fillId="0" borderId="4" xfId="0" applyNumberFormat="1" applyFont="1" applyBorder="1" applyAlignment="1">
      <alignment horizontal="right"/>
    </xf>
    <xf numFmtId="184" fontId="0" fillId="0" borderId="27" xfId="0" applyNumberFormat="1" applyFont="1" applyBorder="1" applyAlignment="1">
      <alignment horizontal="right"/>
    </xf>
    <xf numFmtId="184" fontId="0" fillId="0" borderId="4" xfId="0" applyNumberFormat="1" applyBorder="1" applyAlignment="1">
      <alignment horizontal="right"/>
    </xf>
    <xf numFmtId="184" fontId="0" fillId="0" borderId="6" xfId="0" applyNumberFormat="1" applyBorder="1" applyAlignment="1">
      <alignment horizontal="right"/>
    </xf>
    <xf numFmtId="184" fontId="10" fillId="0" borderId="1" xfId="0" applyNumberFormat="1" applyFont="1" applyFill="1" applyBorder="1" applyAlignment="1">
      <alignment horizontal="right"/>
    </xf>
    <xf numFmtId="184" fontId="10" fillId="0" borderId="5" xfId="0" applyNumberFormat="1" applyFont="1" applyFill="1" applyBorder="1" applyAlignment="1">
      <alignment horizontal="right"/>
    </xf>
    <xf numFmtId="184" fontId="2" fillId="0" borderId="1" xfId="0" applyNumberFormat="1" applyFont="1" applyFill="1" applyBorder="1" applyAlignment="1">
      <alignment horizontal="right"/>
    </xf>
    <xf numFmtId="184" fontId="2" fillId="0" borderId="5" xfId="0" applyNumberFormat="1" applyFont="1" applyFill="1" applyBorder="1" applyAlignment="1">
      <alignment horizontal="right"/>
    </xf>
    <xf numFmtId="184" fontId="10" fillId="0" borderId="1" xfId="0" applyNumberFormat="1" applyFont="1" applyBorder="1" applyAlignment="1">
      <alignment horizontal="right"/>
    </xf>
    <xf numFmtId="184" fontId="10" fillId="0" borderId="5" xfId="0" applyNumberFormat="1" applyFont="1" applyBorder="1" applyAlignment="1">
      <alignment horizontal="right"/>
    </xf>
    <xf numFmtId="184" fontId="2" fillId="2" borderId="22" xfId="0" applyNumberFormat="1" applyFont="1" applyFill="1" applyBorder="1" applyAlignment="1">
      <alignment horizontal="right"/>
    </xf>
    <xf numFmtId="184" fontId="2" fillId="2" borderId="45" xfId="0" applyNumberFormat="1" applyFont="1" applyFill="1" applyBorder="1" applyAlignment="1">
      <alignment horizontal="right"/>
    </xf>
    <xf numFmtId="184" fontId="2" fillId="0" borderId="9" xfId="0" applyNumberFormat="1" applyFont="1" applyFill="1" applyBorder="1" applyAlignment="1">
      <alignment horizontal="right"/>
    </xf>
    <xf numFmtId="184" fontId="2" fillId="0" borderId="48" xfId="0" applyNumberFormat="1" applyFont="1" applyFill="1" applyBorder="1" applyAlignment="1">
      <alignment horizontal="right"/>
    </xf>
    <xf numFmtId="184" fontId="2" fillId="4" borderId="19" xfId="0" applyNumberFormat="1" applyFont="1" applyFill="1" applyBorder="1" applyAlignment="1">
      <alignment horizontal="right"/>
    </xf>
    <xf numFmtId="184" fontId="2" fillId="0" borderId="0" xfId="0" applyNumberFormat="1" applyFont="1" applyAlignment="1">
      <alignment horizontal="right"/>
    </xf>
    <xf numFmtId="184" fontId="2" fillId="0" borderId="0" xfId="0" applyNumberFormat="1" applyFont="1" applyAlignment="1">
      <alignment/>
    </xf>
    <xf numFmtId="184" fontId="10" fillId="2" borderId="3" xfId="0" applyNumberFormat="1" applyFont="1" applyFill="1" applyBorder="1" applyAlignment="1">
      <alignment horizontal="center"/>
    </xf>
    <xf numFmtId="0" fontId="10" fillId="2" borderId="3" xfId="0" applyNumberFormat="1" applyFont="1" applyFill="1" applyBorder="1" applyAlignment="1">
      <alignment horizontal="center"/>
    </xf>
    <xf numFmtId="184" fontId="2" fillId="0" borderId="1" xfId="0" applyNumberFormat="1" applyFont="1" applyBorder="1" applyAlignment="1">
      <alignment horizontal="right" vertical="center"/>
    </xf>
    <xf numFmtId="184" fontId="2" fillId="0" borderId="5" xfId="0" applyNumberFormat="1" applyFont="1" applyBorder="1" applyAlignment="1">
      <alignment horizontal="right" vertical="center"/>
    </xf>
    <xf numFmtId="184" fontId="2" fillId="4" borderId="22" xfId="0" applyNumberFormat="1" applyFont="1" applyFill="1" applyBorder="1" applyAlignment="1">
      <alignment horizontal="right"/>
    </xf>
    <xf numFmtId="184" fontId="2" fillId="4" borderId="45" xfId="0" applyNumberFormat="1" applyFont="1" applyFill="1" applyBorder="1" applyAlignment="1">
      <alignment horizontal="right"/>
    </xf>
    <xf numFmtId="184" fontId="2" fillId="0" borderId="1" xfId="0" applyNumberFormat="1" applyFont="1" applyBorder="1" applyAlignment="1">
      <alignment/>
    </xf>
    <xf numFmtId="184" fontId="2" fillId="0" borderId="17" xfId="0" applyNumberFormat="1" applyFont="1" applyBorder="1" applyAlignment="1">
      <alignment/>
    </xf>
    <xf numFmtId="184" fontId="2" fillId="0" borderId="5" xfId="0" applyNumberFormat="1" applyFont="1" applyBorder="1" applyAlignment="1">
      <alignment/>
    </xf>
    <xf numFmtId="184" fontId="10" fillId="0" borderId="1" xfId="0" applyNumberFormat="1" applyFont="1" applyBorder="1" applyAlignment="1">
      <alignment vertical="center"/>
    </xf>
    <xf numFmtId="184" fontId="10" fillId="0" borderId="5" xfId="0" applyNumberFormat="1" applyFont="1" applyBorder="1" applyAlignment="1">
      <alignment vertical="center"/>
    </xf>
    <xf numFmtId="184" fontId="10" fillId="0" borderId="1" xfId="0" applyNumberFormat="1" applyFont="1" applyBorder="1" applyAlignment="1">
      <alignment/>
    </xf>
    <xf numFmtId="184" fontId="10" fillId="0" borderId="5" xfId="0" applyNumberFormat="1" applyFont="1" applyBorder="1" applyAlignment="1">
      <alignment/>
    </xf>
    <xf numFmtId="184" fontId="2" fillId="0" borderId="5" xfId="0" applyNumberFormat="1" applyFont="1" applyBorder="1" applyAlignment="1">
      <alignment/>
    </xf>
    <xf numFmtId="184" fontId="2" fillId="0" borderId="4" xfId="0" applyNumberFormat="1" applyFont="1" applyBorder="1" applyAlignment="1">
      <alignment/>
    </xf>
    <xf numFmtId="184" fontId="2" fillId="0" borderId="27" xfId="0" applyNumberFormat="1" applyFont="1" applyBorder="1" applyAlignment="1">
      <alignment/>
    </xf>
    <xf numFmtId="184" fontId="2" fillId="0" borderId="6" xfId="0" applyNumberFormat="1" applyFont="1" applyBorder="1" applyAlignment="1">
      <alignment/>
    </xf>
    <xf numFmtId="184" fontId="2" fillId="0" borderId="17" xfId="0" applyNumberFormat="1" applyFont="1" applyBorder="1" applyAlignment="1">
      <alignment horizontal="right"/>
    </xf>
    <xf numFmtId="184" fontId="10" fillId="0" borderId="4" xfId="0" applyNumberFormat="1" applyFont="1" applyBorder="1" applyAlignment="1">
      <alignment horizontal="right"/>
    </xf>
    <xf numFmtId="184" fontId="10" fillId="0" borderId="6" xfId="0" applyNumberFormat="1" applyFont="1" applyBorder="1" applyAlignment="1">
      <alignment horizontal="right"/>
    </xf>
    <xf numFmtId="184" fontId="2" fillId="0" borderId="1" xfId="0" applyNumberFormat="1" applyFont="1" applyBorder="1" applyAlignment="1">
      <alignment vertical="center"/>
    </xf>
    <xf numFmtId="184" fontId="2" fillId="0" borderId="5" xfId="0" applyNumberFormat="1" applyFont="1" applyBorder="1" applyAlignment="1">
      <alignment vertical="center"/>
    </xf>
    <xf numFmtId="184" fontId="10" fillId="0" borderId="4" xfId="0" applyNumberFormat="1" applyFont="1" applyBorder="1" applyAlignment="1">
      <alignment/>
    </xf>
    <xf numFmtId="184" fontId="10" fillId="0" borderId="6" xfId="0" applyNumberFormat="1" applyFont="1" applyBorder="1" applyAlignment="1">
      <alignment/>
    </xf>
    <xf numFmtId="184" fontId="2" fillId="0" borderId="17" xfId="0" applyNumberFormat="1" applyFont="1" applyBorder="1" applyAlignment="1">
      <alignment horizontal="right" vertical="center"/>
    </xf>
    <xf numFmtId="184" fontId="2" fillId="0" borderId="1" xfId="0" applyNumberFormat="1" applyFont="1" applyBorder="1" applyAlignment="1">
      <alignment/>
    </xf>
    <xf numFmtId="184" fontId="10" fillId="0" borderId="4" xfId="0" applyNumberFormat="1" applyFont="1" applyBorder="1" applyAlignment="1">
      <alignment/>
    </xf>
    <xf numFmtId="184" fontId="10" fillId="0" borderId="6" xfId="0" applyNumberFormat="1" applyFont="1" applyBorder="1" applyAlignment="1">
      <alignment/>
    </xf>
    <xf numFmtId="184" fontId="22" fillId="0" borderId="1" xfId="0" applyNumberFormat="1" applyFont="1" applyBorder="1" applyAlignment="1">
      <alignment/>
    </xf>
    <xf numFmtId="184" fontId="2" fillId="0" borderId="3" xfId="0" applyNumberFormat="1" applyFont="1" applyBorder="1" applyAlignment="1">
      <alignment horizontal="right"/>
    </xf>
    <xf numFmtId="184" fontId="2" fillId="0" borderId="32" xfId="0" applyNumberFormat="1" applyFont="1" applyBorder="1" applyAlignment="1">
      <alignment horizontal="right"/>
    </xf>
    <xf numFmtId="184" fontId="2" fillId="0" borderId="1" xfId="0" applyNumberFormat="1" applyFont="1" applyFill="1" applyBorder="1" applyAlignment="1">
      <alignment horizontal="right" vertical="center"/>
    </xf>
    <xf numFmtId="184" fontId="10" fillId="0" borderId="1" xfId="0" applyNumberFormat="1" applyFont="1" applyFill="1" applyBorder="1" applyAlignment="1">
      <alignment/>
    </xf>
    <xf numFmtId="184" fontId="10" fillId="0" borderId="5" xfId="0" applyNumberFormat="1" applyFont="1" applyFill="1" applyBorder="1" applyAlignment="1">
      <alignment/>
    </xf>
    <xf numFmtId="184" fontId="2" fillId="0" borderId="4" xfId="0" applyNumberFormat="1" applyFont="1" applyBorder="1" applyAlignment="1">
      <alignment/>
    </xf>
    <xf numFmtId="184" fontId="2" fillId="0" borderId="3" xfId="0" applyNumberFormat="1" applyFont="1" applyBorder="1" applyAlignment="1">
      <alignment/>
    </xf>
    <xf numFmtId="184" fontId="2" fillId="0" borderId="32" xfId="0" applyNumberFormat="1" applyFont="1" applyBorder="1" applyAlignment="1">
      <alignment/>
    </xf>
    <xf numFmtId="184" fontId="10" fillId="0" borderId="4"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4" xfId="0" applyNumberFormat="1" applyFont="1" applyFill="1" applyBorder="1" applyAlignment="1">
      <alignment horizontal="right"/>
    </xf>
    <xf numFmtId="184" fontId="2" fillId="3" borderId="0" xfId="0" applyNumberFormat="1" applyFont="1" applyFill="1" applyAlignment="1">
      <alignment horizontal="center"/>
    </xf>
    <xf numFmtId="184" fontId="2" fillId="0" borderId="23" xfId="0" applyNumberFormat="1" applyFont="1" applyFill="1" applyBorder="1" applyAlignment="1">
      <alignment/>
    </xf>
    <xf numFmtId="184" fontId="2" fillId="0" borderId="9" xfId="0" applyNumberFormat="1" applyFont="1" applyFill="1" applyBorder="1" applyAlignment="1" applyProtection="1">
      <alignment/>
      <protection locked="0"/>
    </xf>
    <xf numFmtId="184" fontId="2" fillId="0" borderId="42" xfId="0" applyNumberFormat="1" applyFont="1" applyFill="1" applyBorder="1" applyAlignment="1" applyProtection="1">
      <alignment/>
      <protection locked="0"/>
    </xf>
    <xf numFmtId="184" fontId="2" fillId="0" borderId="10" xfId="0" applyNumberFormat="1" applyFont="1" applyFill="1" applyBorder="1" applyAlignment="1" applyProtection="1">
      <alignment/>
      <protection locked="0"/>
    </xf>
    <xf numFmtId="184" fontId="2" fillId="0" borderId="44" xfId="0" applyNumberFormat="1" applyFont="1" applyFill="1" applyBorder="1" applyAlignment="1" applyProtection="1">
      <alignment/>
      <protection locked="0"/>
    </xf>
    <xf numFmtId="184" fontId="2" fillId="0" borderId="1" xfId="0" applyNumberFormat="1" applyFont="1" applyFill="1" applyBorder="1" applyAlignment="1">
      <alignment/>
    </xf>
    <xf numFmtId="184" fontId="2" fillId="0" borderId="1" xfId="0" applyNumberFormat="1" applyFont="1" applyFill="1" applyBorder="1" applyAlignment="1" applyProtection="1">
      <alignment/>
      <protection locked="0"/>
    </xf>
    <xf numFmtId="184" fontId="2" fillId="0" borderId="45" xfId="0" applyNumberFormat="1" applyFont="1" applyFill="1" applyBorder="1" applyAlignment="1" applyProtection="1">
      <alignment/>
      <protection locked="0"/>
    </xf>
    <xf numFmtId="184" fontId="2" fillId="0" borderId="4" xfId="0" applyNumberFormat="1" applyFont="1" applyFill="1" applyBorder="1" applyAlignment="1">
      <alignment/>
    </xf>
    <xf numFmtId="184" fontId="2" fillId="0" borderId="4" xfId="0" applyNumberFormat="1" applyFont="1" applyFill="1" applyBorder="1" applyAlignment="1" applyProtection="1">
      <alignment/>
      <protection locked="0"/>
    </xf>
    <xf numFmtId="184" fontId="2" fillId="0" borderId="46" xfId="0" applyNumberFormat="1" applyFont="1" applyFill="1" applyBorder="1" applyAlignment="1" applyProtection="1">
      <alignment/>
      <protection locked="0"/>
    </xf>
    <xf numFmtId="184" fontId="10" fillId="0" borderId="6" xfId="0" applyNumberFormat="1" applyFont="1" applyFill="1" applyBorder="1" applyAlignment="1">
      <alignment horizontal="right"/>
    </xf>
    <xf numFmtId="184" fontId="22" fillId="0" borderId="1" xfId="0" applyNumberFormat="1" applyFont="1" applyFill="1" applyBorder="1" applyAlignment="1">
      <alignment horizontal="right"/>
    </xf>
    <xf numFmtId="184" fontId="10" fillId="0" borderId="1" xfId="0" applyNumberFormat="1" applyFont="1" applyFill="1" applyBorder="1" applyAlignment="1">
      <alignment horizontal="right" vertical="center"/>
    </xf>
    <xf numFmtId="184" fontId="10" fillId="0" borderId="5" xfId="0" applyNumberFormat="1" applyFont="1" applyFill="1" applyBorder="1" applyAlignment="1">
      <alignment horizontal="right" vertical="center"/>
    </xf>
    <xf numFmtId="184" fontId="2" fillId="0" borderId="1" xfId="0" applyNumberFormat="1" applyFont="1" applyFill="1" applyBorder="1" applyAlignment="1">
      <alignment horizontal="right" vertical="top"/>
    </xf>
    <xf numFmtId="184" fontId="2" fillId="0" borderId="1" xfId="0" applyNumberFormat="1" applyFont="1" applyFill="1" applyBorder="1" applyAlignment="1">
      <alignment horizontal="right" vertical="top" wrapText="1"/>
    </xf>
    <xf numFmtId="184" fontId="2" fillId="0" borderId="5" xfId="0" applyNumberFormat="1" applyFont="1" applyFill="1" applyBorder="1" applyAlignment="1">
      <alignment horizontal="right" vertical="top" wrapText="1"/>
    </xf>
    <xf numFmtId="184" fontId="2" fillId="0" borderId="17" xfId="0" applyNumberFormat="1" applyFont="1" applyBorder="1" applyAlignment="1">
      <alignment/>
    </xf>
    <xf numFmtId="184" fontId="2" fillId="3" borderId="0" xfId="0" applyNumberFormat="1" applyFont="1" applyFill="1" applyAlignment="1">
      <alignment horizontal="right"/>
    </xf>
    <xf numFmtId="184" fontId="2" fillId="3" borderId="0" xfId="0" applyNumberFormat="1" applyFont="1" applyFill="1" applyAlignment="1">
      <alignment/>
    </xf>
    <xf numFmtId="184" fontId="2" fillId="0" borderId="9" xfId="0" applyNumberFormat="1" applyFont="1" applyBorder="1" applyAlignment="1">
      <alignment horizontal="right"/>
    </xf>
    <xf numFmtId="184" fontId="2" fillId="0" borderId="48" xfId="0" applyNumberFormat="1" applyFont="1" applyBorder="1" applyAlignment="1">
      <alignment horizontal="right"/>
    </xf>
    <xf numFmtId="184" fontId="2" fillId="0" borderId="6" xfId="0" applyNumberFormat="1" applyFont="1" applyBorder="1" applyAlignment="1">
      <alignment/>
    </xf>
    <xf numFmtId="184" fontId="2" fillId="0" borderId="46" xfId="0" applyNumberFormat="1" applyFont="1" applyBorder="1" applyAlignment="1">
      <alignment horizontal="right"/>
    </xf>
    <xf numFmtId="184" fontId="2" fillId="0" borderId="45" xfId="0" applyNumberFormat="1" applyFont="1" applyBorder="1" applyAlignment="1">
      <alignment horizontal="right"/>
    </xf>
    <xf numFmtId="184" fontId="2" fillId="0" borderId="45" xfId="0" applyNumberFormat="1" applyFont="1" applyFill="1" applyBorder="1" applyAlignment="1">
      <alignment horizontal="right"/>
    </xf>
    <xf numFmtId="184" fontId="2" fillId="0" borderId="45" xfId="0" applyNumberFormat="1" applyFont="1" applyBorder="1" applyAlignment="1">
      <alignment horizontal="right" vertical="center"/>
    </xf>
    <xf numFmtId="184" fontId="3" fillId="0" borderId="6" xfId="0" applyNumberFormat="1" applyFont="1" applyBorder="1" applyAlignment="1">
      <alignment horizontal="right"/>
    </xf>
    <xf numFmtId="184" fontId="3" fillId="0" borderId="4" xfId="0" applyNumberFormat="1" applyFont="1" applyBorder="1" applyAlignment="1">
      <alignment horizontal="right"/>
    </xf>
    <xf numFmtId="4" fontId="2" fillId="0" borderId="16" xfId="0" applyNumberFormat="1" applyFont="1" applyBorder="1" applyAlignment="1">
      <alignment horizontal="center" vertical="center"/>
    </xf>
    <xf numFmtId="3" fontId="0" fillId="0" borderId="1" xfId="0" applyNumberFormat="1" applyFill="1" applyBorder="1" applyAlignment="1">
      <alignment/>
    </xf>
    <xf numFmtId="3" fontId="0" fillId="0" borderId="4" xfId="0" applyNumberFormat="1" applyFill="1" applyBorder="1" applyAlignment="1">
      <alignment/>
    </xf>
    <xf numFmtId="3" fontId="2" fillId="0" borderId="5" xfId="0" applyNumberFormat="1" applyFont="1" applyBorder="1" applyAlignment="1">
      <alignment horizontal="right"/>
    </xf>
    <xf numFmtId="4" fontId="0" fillId="0" borderId="0" xfId="0" applyNumberFormat="1" applyAlignment="1">
      <alignment/>
    </xf>
    <xf numFmtId="0" fontId="22" fillId="0" borderId="25" xfId="0" applyFont="1" applyBorder="1" applyAlignment="1">
      <alignment wrapText="1"/>
    </xf>
    <xf numFmtId="182" fontId="22" fillId="0" borderId="1" xfId="0" applyNumberFormat="1" applyFont="1" applyBorder="1" applyAlignment="1">
      <alignment horizontal="center"/>
    </xf>
    <xf numFmtId="184" fontId="22" fillId="0" borderId="1" xfId="0" applyNumberFormat="1" applyFont="1" applyBorder="1" applyAlignment="1">
      <alignment horizontal="right"/>
    </xf>
    <xf numFmtId="184" fontId="22" fillId="0" borderId="5" xfId="0" applyNumberFormat="1" applyFont="1" applyBorder="1" applyAlignment="1">
      <alignment horizontal="right"/>
    </xf>
    <xf numFmtId="184" fontId="10" fillId="0" borderId="45" xfId="0" applyNumberFormat="1" applyFont="1" applyBorder="1" applyAlignment="1">
      <alignment horizontal="right"/>
    </xf>
    <xf numFmtId="184" fontId="2" fillId="0" borderId="0" xfId="0" applyNumberFormat="1" applyFont="1" applyFill="1" applyBorder="1" applyAlignment="1">
      <alignment horizontal="right"/>
    </xf>
    <xf numFmtId="10" fontId="0" fillId="3" borderId="0" xfId="21" applyNumberFormat="1" applyFill="1" applyAlignment="1">
      <alignment/>
    </xf>
    <xf numFmtId="10" fontId="2" fillId="2" borderId="7" xfId="21" applyNumberFormat="1" applyFont="1" applyFill="1" applyBorder="1" applyAlignment="1">
      <alignment/>
    </xf>
    <xf numFmtId="10" fontId="10" fillId="2" borderId="1" xfId="21" applyNumberFormat="1" applyFont="1" applyFill="1" applyBorder="1" applyAlignment="1">
      <alignment wrapText="1"/>
    </xf>
    <xf numFmtId="10" fontId="10" fillId="2" borderId="1" xfId="21" applyNumberFormat="1" applyFont="1" applyFill="1" applyBorder="1" applyAlignment="1">
      <alignment vertical="top" wrapText="1"/>
    </xf>
    <xf numFmtId="10" fontId="0" fillId="0" borderId="0" xfId="21" applyNumberFormat="1" applyAlignment="1">
      <alignment/>
    </xf>
    <xf numFmtId="3" fontId="2" fillId="0" borderId="1" xfId="0" applyNumberFormat="1" applyFont="1" applyBorder="1" applyAlignment="1">
      <alignment horizontal="right" vertical="center"/>
    </xf>
    <xf numFmtId="10" fontId="2" fillId="0" borderId="1" xfId="21"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184" fontId="0" fillId="0" borderId="5" xfId="0" applyNumberFormat="1" applyFill="1" applyBorder="1" applyAlignment="1">
      <alignment horizontal="right"/>
    </xf>
    <xf numFmtId="3" fontId="0" fillId="0" borderId="0" xfId="0" applyNumberFormat="1" applyFill="1" applyAlignment="1">
      <alignment/>
    </xf>
    <xf numFmtId="4" fontId="0" fillId="0" borderId="1" xfId="0" applyNumberFormat="1" applyFill="1" applyBorder="1" applyAlignment="1">
      <alignment horizontal="right"/>
    </xf>
    <xf numFmtId="184" fontId="2" fillId="0" borderId="3" xfId="0" applyNumberFormat="1" applyFont="1" applyFill="1" applyBorder="1" applyAlignment="1">
      <alignment horizontal="right"/>
    </xf>
    <xf numFmtId="184" fontId="2" fillId="0" borderId="4" xfId="0" applyNumberFormat="1" applyFont="1" applyFill="1" applyBorder="1" applyAlignment="1">
      <alignment horizontal="right"/>
    </xf>
    <xf numFmtId="184" fontId="2" fillId="3" borderId="14" xfId="0" applyNumberFormat="1" applyFont="1" applyFill="1" applyBorder="1" applyAlignment="1">
      <alignment horizontal="center"/>
    </xf>
    <xf numFmtId="3" fontId="0" fillId="0" borderId="16" xfId="0" applyNumberFormat="1" applyFill="1" applyBorder="1" applyAlignment="1">
      <alignment/>
    </xf>
    <xf numFmtId="182" fontId="0" fillId="0" borderId="1" xfId="0" applyNumberFormat="1" applyFill="1" applyBorder="1" applyAlignment="1">
      <alignment horizontal="right"/>
    </xf>
    <xf numFmtId="182" fontId="0" fillId="0" borderId="5" xfId="0" applyNumberFormat="1" applyFill="1" applyBorder="1" applyAlignment="1">
      <alignment horizontal="right"/>
    </xf>
    <xf numFmtId="182" fontId="10" fillId="0" borderId="1" xfId="0" applyNumberFormat="1" applyFont="1" applyBorder="1" applyAlignment="1">
      <alignment/>
    </xf>
    <xf numFmtId="182" fontId="10" fillId="0" borderId="5" xfId="0" applyNumberFormat="1" applyFont="1" applyBorder="1" applyAlignment="1">
      <alignment/>
    </xf>
    <xf numFmtId="182" fontId="10" fillId="0" borderId="4" xfId="0" applyNumberFormat="1" applyFont="1" applyBorder="1" applyAlignment="1">
      <alignment/>
    </xf>
    <xf numFmtId="182" fontId="10" fillId="0" borderId="6" xfId="0" applyNumberFormat="1" applyFont="1" applyBorder="1" applyAlignment="1">
      <alignment/>
    </xf>
    <xf numFmtId="3" fontId="0" fillId="0" borderId="1" xfId="0" applyNumberFormat="1" applyBorder="1" applyAlignment="1">
      <alignment horizontal="right"/>
    </xf>
    <xf numFmtId="3" fontId="0" fillId="0" borderId="1" xfId="0" applyNumberFormat="1" applyFill="1" applyBorder="1" applyAlignment="1">
      <alignment horizontal="right"/>
    </xf>
    <xf numFmtId="3" fontId="0" fillId="0" borderId="1" xfId="0" applyNumberFormat="1" applyFont="1" applyBorder="1" applyAlignment="1">
      <alignment horizontal="right"/>
    </xf>
    <xf numFmtId="3" fontId="3" fillId="0" borderId="4" xfId="0" applyNumberFormat="1" applyFont="1" applyBorder="1" applyAlignment="1">
      <alignment horizontal="right"/>
    </xf>
    <xf numFmtId="182" fontId="10" fillId="0" borderId="1" xfId="0" applyNumberFormat="1" applyFont="1" applyBorder="1" applyAlignment="1">
      <alignment horizontal="right"/>
    </xf>
    <xf numFmtId="182" fontId="10" fillId="0" borderId="5" xfId="0" applyNumberFormat="1" applyFont="1" applyBorder="1" applyAlignment="1">
      <alignment horizontal="right"/>
    </xf>
    <xf numFmtId="182" fontId="2" fillId="0" borderId="5" xfId="0" applyNumberFormat="1" applyFont="1" applyFill="1" applyBorder="1" applyAlignment="1">
      <alignment horizontal="right"/>
    </xf>
    <xf numFmtId="182" fontId="2" fillId="0" borderId="45" xfId="0" applyNumberFormat="1" applyFont="1" applyBorder="1" applyAlignment="1">
      <alignment horizontal="right"/>
    </xf>
    <xf numFmtId="182" fontId="2" fillId="0" borderId="1" xfId="0" applyNumberFormat="1" applyFont="1" applyBorder="1" applyAlignment="1">
      <alignment horizontal="right" vertical="center"/>
    </xf>
    <xf numFmtId="182" fontId="2" fillId="0" borderId="5" xfId="0" applyNumberFormat="1" applyFont="1" applyBorder="1" applyAlignment="1">
      <alignment horizontal="right" vertical="center"/>
    </xf>
    <xf numFmtId="182" fontId="2" fillId="4" borderId="45" xfId="0" applyNumberFormat="1" applyFont="1" applyFill="1" applyBorder="1" applyAlignment="1">
      <alignment horizontal="right"/>
    </xf>
    <xf numFmtId="182" fontId="2" fillId="0" borderId="1" xfId="0" applyNumberFormat="1" applyFont="1" applyFill="1" applyBorder="1" applyAlignment="1">
      <alignment horizontal="right"/>
    </xf>
    <xf numFmtId="182" fontId="10" fillId="0" borderId="5" xfId="0" applyNumberFormat="1" applyFont="1" applyBorder="1" applyAlignment="1">
      <alignment vertical="center"/>
    </xf>
    <xf numFmtId="182" fontId="2" fillId="0" borderId="6" xfId="0" applyNumberFormat="1" applyFont="1" applyBorder="1" applyAlignment="1">
      <alignment/>
    </xf>
    <xf numFmtId="182" fontId="10" fillId="0" borderId="45" xfId="0" applyNumberFormat="1" applyFont="1" applyBorder="1" applyAlignment="1">
      <alignment horizontal="right"/>
    </xf>
    <xf numFmtId="182" fontId="2" fillId="2" borderId="7" xfId="0" applyNumberFormat="1" applyFont="1" applyFill="1" applyBorder="1" applyAlignment="1">
      <alignment horizontal="center" vertical="center"/>
    </xf>
    <xf numFmtId="182" fontId="2" fillId="0" borderId="1" xfId="0" applyNumberFormat="1" applyFont="1" applyBorder="1" applyAlignment="1">
      <alignment vertical="center"/>
    </xf>
    <xf numFmtId="182" fontId="2" fillId="0" borderId="5" xfId="0" applyNumberFormat="1" applyFont="1" applyBorder="1" applyAlignment="1">
      <alignment vertical="center"/>
    </xf>
    <xf numFmtId="182" fontId="10" fillId="0" borderId="1" xfId="0" applyNumberFormat="1" applyFont="1" applyFill="1" applyBorder="1" applyAlignment="1">
      <alignment horizontal="right"/>
    </xf>
    <xf numFmtId="182" fontId="2" fillId="0" borderId="4" xfId="0" applyNumberFormat="1" applyFont="1" applyFill="1" applyBorder="1" applyAlignment="1">
      <alignment horizontal="right"/>
    </xf>
    <xf numFmtId="182" fontId="10" fillId="0" borderId="1" xfId="0" applyNumberFormat="1" applyFont="1" applyFill="1" applyBorder="1" applyAlignment="1">
      <alignment/>
    </xf>
    <xf numFmtId="182" fontId="10" fillId="0" borderId="5" xfId="0" applyNumberFormat="1" applyFont="1" applyFill="1" applyBorder="1" applyAlignment="1">
      <alignment/>
    </xf>
    <xf numFmtId="182" fontId="10" fillId="0" borderId="4" xfId="0" applyNumberFormat="1" applyFont="1" applyFill="1" applyBorder="1" applyAlignment="1">
      <alignment horizontal="right"/>
    </xf>
    <xf numFmtId="182" fontId="2" fillId="0" borderId="42" xfId="0" applyNumberFormat="1" applyFont="1" applyFill="1" applyBorder="1" applyAlignment="1" applyProtection="1">
      <alignment/>
      <protection locked="0"/>
    </xf>
    <xf numFmtId="182" fontId="2" fillId="0" borderId="44" xfId="0" applyNumberFormat="1" applyFont="1" applyFill="1" applyBorder="1" applyAlignment="1" applyProtection="1">
      <alignment/>
      <protection locked="0"/>
    </xf>
    <xf numFmtId="182" fontId="2" fillId="0" borderId="1" xfId="0" applyNumberFormat="1" applyFont="1" applyFill="1" applyBorder="1" applyAlignment="1">
      <alignment/>
    </xf>
    <xf numFmtId="182" fontId="2" fillId="0" borderId="45" xfId="0" applyNumberFormat="1" applyFont="1" applyFill="1" applyBorder="1" applyAlignment="1" applyProtection="1">
      <alignment/>
      <protection locked="0"/>
    </xf>
    <xf numFmtId="182" fontId="2" fillId="0" borderId="4" xfId="0" applyNumberFormat="1" applyFont="1" applyFill="1" applyBorder="1" applyAlignment="1">
      <alignment/>
    </xf>
    <xf numFmtId="182" fontId="2" fillId="0" borderId="46" xfId="0" applyNumberFormat="1" applyFont="1" applyFill="1" applyBorder="1" applyAlignment="1" applyProtection="1">
      <alignment/>
      <protection locked="0"/>
    </xf>
    <xf numFmtId="182" fontId="10" fillId="0" borderId="6" xfId="0" applyNumberFormat="1" applyFont="1" applyFill="1" applyBorder="1" applyAlignment="1">
      <alignment horizontal="right"/>
    </xf>
    <xf numFmtId="182" fontId="2" fillId="0" borderId="45" xfId="0" applyNumberFormat="1" applyFont="1" applyFill="1" applyBorder="1" applyAlignment="1">
      <alignment horizontal="right"/>
    </xf>
    <xf numFmtId="182" fontId="10" fillId="0" borderId="1" xfId="0" applyNumberFormat="1" applyFont="1" applyFill="1" applyBorder="1" applyAlignment="1">
      <alignment horizontal="right" vertical="center"/>
    </xf>
    <xf numFmtId="182" fontId="2" fillId="0" borderId="48" xfId="0" applyNumberFormat="1" applyFont="1" applyBorder="1" applyAlignment="1">
      <alignment horizontal="right"/>
    </xf>
    <xf numFmtId="182" fontId="2" fillId="2" borderId="31" xfId="0" applyNumberFormat="1" applyFont="1" applyFill="1" applyBorder="1" applyAlignment="1">
      <alignment horizontal="center" vertical="center"/>
    </xf>
    <xf numFmtId="182" fontId="2" fillId="3" borderId="0" xfId="0" applyNumberFormat="1" applyFont="1" applyFill="1" applyAlignment="1">
      <alignment horizontal="center" vertical="center"/>
    </xf>
    <xf numFmtId="182" fontId="2" fillId="3" borderId="0" xfId="0" applyNumberFormat="1" applyFont="1" applyFill="1" applyAlignment="1">
      <alignment vertical="center"/>
    </xf>
    <xf numFmtId="182" fontId="2" fillId="0" borderId="9" xfId="0" applyNumberFormat="1" applyFont="1" applyFill="1" applyBorder="1" applyAlignment="1">
      <alignment horizontal="right"/>
    </xf>
    <xf numFmtId="182" fontId="2" fillId="0" borderId="45" xfId="0" applyNumberFormat="1" applyFont="1" applyBorder="1" applyAlignment="1">
      <alignment horizontal="right" vertical="center"/>
    </xf>
    <xf numFmtId="182" fontId="2" fillId="0" borderId="46" xfId="0" applyNumberFormat="1" applyFont="1" applyBorder="1" applyAlignment="1">
      <alignment horizontal="right"/>
    </xf>
    <xf numFmtId="182" fontId="0" fillId="3" borderId="0" xfId="0" applyNumberFormat="1" applyFill="1" applyAlignment="1">
      <alignment horizontal="right"/>
    </xf>
    <xf numFmtId="182" fontId="2" fillId="2" borderId="0" xfId="0" applyNumberFormat="1" applyFont="1" applyFill="1" applyBorder="1" applyAlignment="1">
      <alignment horizontal="right"/>
    </xf>
    <xf numFmtId="182" fontId="2" fillId="2" borderId="47" xfId="0" applyNumberFormat="1" applyFont="1" applyFill="1" applyBorder="1" applyAlignment="1">
      <alignment horizontal="right"/>
    </xf>
    <xf numFmtId="182" fontId="2" fillId="4" borderId="19" xfId="0" applyNumberFormat="1" applyFont="1" applyFill="1" applyBorder="1" applyAlignment="1">
      <alignment horizontal="right"/>
    </xf>
    <xf numFmtId="182" fontId="2" fillId="0" borderId="0" xfId="0" applyNumberFormat="1" applyFont="1" applyAlignment="1">
      <alignment/>
    </xf>
    <xf numFmtId="182" fontId="0" fillId="0" borderId="0" xfId="0" applyNumberFormat="1" applyAlignment="1">
      <alignment horizontal="right"/>
    </xf>
    <xf numFmtId="182" fontId="0" fillId="0" borderId="1" xfId="0" applyNumberFormat="1" applyFont="1" applyBorder="1" applyAlignment="1">
      <alignment horizontal="right"/>
    </xf>
    <xf numFmtId="182" fontId="0" fillId="0" borderId="5" xfId="0" applyNumberFormat="1" applyBorder="1" applyAlignment="1">
      <alignment horizontal="right"/>
    </xf>
    <xf numFmtId="182" fontId="0" fillId="0" borderId="17" xfId="0" applyNumberFormat="1" applyFont="1" applyBorder="1" applyAlignment="1">
      <alignment horizontal="right"/>
    </xf>
    <xf numFmtId="182" fontId="0" fillId="0" borderId="1" xfId="0" applyNumberFormat="1" applyBorder="1" applyAlignment="1">
      <alignment horizontal="right"/>
    </xf>
    <xf numFmtId="184" fontId="2" fillId="0" borderId="1" xfId="0" applyNumberFormat="1" applyFont="1" applyFill="1" applyBorder="1" applyAlignment="1">
      <alignment vertical="center"/>
    </xf>
    <xf numFmtId="184" fontId="10" fillId="0" borderId="1" xfId="0" applyNumberFormat="1" applyFont="1" applyFill="1" applyBorder="1" applyAlignment="1">
      <alignment vertical="center"/>
    </xf>
    <xf numFmtId="184" fontId="2" fillId="0" borderId="45" xfId="0" applyNumberFormat="1" applyFont="1" applyBorder="1" applyAlignment="1">
      <alignment/>
    </xf>
    <xf numFmtId="0" fontId="10" fillId="2" borderId="3" xfId="0" applyNumberFormat="1" applyFont="1" applyFill="1" applyBorder="1" applyAlignment="1">
      <alignment horizontal="center" vertical="center"/>
    </xf>
    <xf numFmtId="0" fontId="10" fillId="2" borderId="41" xfId="0" applyNumberFormat="1" applyFont="1" applyFill="1" applyBorder="1" applyAlignment="1">
      <alignment horizontal="center" vertical="center"/>
    </xf>
    <xf numFmtId="0" fontId="10" fillId="2" borderId="32" xfId="0" applyNumberFormat="1" applyFont="1" applyFill="1" applyBorder="1" applyAlignment="1">
      <alignment horizontal="center" vertical="center"/>
    </xf>
    <xf numFmtId="184" fontId="2" fillId="0" borderId="32" xfId="0" applyNumberFormat="1" applyFont="1" applyFill="1" applyBorder="1" applyAlignment="1">
      <alignment horizontal="right"/>
    </xf>
    <xf numFmtId="184" fontId="2" fillId="0" borderId="6" xfId="0" applyNumberFormat="1" applyFont="1" applyFill="1" applyBorder="1" applyAlignment="1">
      <alignment horizontal="right"/>
    </xf>
    <xf numFmtId="184" fontId="2" fillId="0" borderId="5" xfId="0" applyNumberFormat="1" applyFont="1" applyFill="1" applyBorder="1" applyAlignment="1">
      <alignment horizontal="right" vertical="center"/>
    </xf>
    <xf numFmtId="184" fontId="2" fillId="0" borderId="5" xfId="0" applyNumberFormat="1" applyFont="1" applyFill="1" applyBorder="1" applyAlignment="1">
      <alignment/>
    </xf>
    <xf numFmtId="184" fontId="2" fillId="0" borderId="5" xfId="0" applyNumberFormat="1" applyFont="1" applyFill="1" applyBorder="1" applyAlignment="1">
      <alignment vertical="center"/>
    </xf>
    <xf numFmtId="184" fontId="10" fillId="0" borderId="5" xfId="0" applyNumberFormat="1" applyFont="1" applyFill="1" applyBorder="1" applyAlignment="1">
      <alignment vertical="center"/>
    </xf>
    <xf numFmtId="184" fontId="2" fillId="0" borderId="6" xfId="0" applyNumberFormat="1" applyFont="1" applyFill="1" applyBorder="1" applyAlignment="1">
      <alignment/>
    </xf>
    <xf numFmtId="0" fontId="3" fillId="2" borderId="3" xfId="0" applyNumberFormat="1" applyFont="1" applyFill="1" applyBorder="1" applyAlignment="1">
      <alignment horizontal="center"/>
    </xf>
    <xf numFmtId="0" fontId="3" fillId="2" borderId="32" xfId="0" applyNumberFormat="1" applyFont="1" applyFill="1" applyBorder="1" applyAlignment="1">
      <alignment horizontal="center"/>
    </xf>
    <xf numFmtId="0" fontId="10" fillId="2" borderId="32" xfId="0" applyNumberFormat="1" applyFont="1" applyFill="1" applyBorder="1" applyAlignment="1">
      <alignment horizontal="center"/>
    </xf>
    <xf numFmtId="0" fontId="22" fillId="0" borderId="1" xfId="0" applyFont="1" applyBorder="1" applyAlignment="1">
      <alignment horizontal="center"/>
    </xf>
    <xf numFmtId="184" fontId="22" fillId="0" borderId="5" xfId="0" applyNumberFormat="1" applyFont="1" applyFill="1" applyBorder="1" applyAlignment="1">
      <alignment horizontal="right"/>
    </xf>
    <xf numFmtId="4" fontId="2" fillId="0" borderId="57" xfId="0" applyNumberFormat="1" applyFont="1" applyBorder="1" applyAlignment="1">
      <alignment horizontal="center" vertical="center" wrapText="1"/>
    </xf>
    <xf numFmtId="0" fontId="2" fillId="0" borderId="57" xfId="0" applyFont="1" applyBorder="1" applyAlignment="1">
      <alignment horizontal="center" vertical="center" wrapText="1"/>
    </xf>
    <xf numFmtId="3" fontId="2" fillId="0" borderId="57" xfId="0" applyNumberFormat="1" applyFont="1" applyBorder="1" applyAlignment="1">
      <alignment horizontal="right" vertical="center"/>
    </xf>
    <xf numFmtId="10" fontId="2" fillId="0" borderId="57" xfId="21" applyNumberFormat="1" applyFont="1" applyBorder="1" applyAlignment="1">
      <alignment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21" applyNumberFormat="1" applyFont="1" applyBorder="1" applyAlignment="1">
      <alignment vertical="center" wrapText="1"/>
    </xf>
    <xf numFmtId="0" fontId="2" fillId="0" borderId="5" xfId="0" applyFont="1" applyBorder="1" applyAlignment="1">
      <alignment horizontal="center" vertical="center" wrapText="1"/>
    </xf>
    <xf numFmtId="3" fontId="2" fillId="0" borderId="0" xfId="0" applyNumberFormat="1" applyFont="1" applyFill="1" applyBorder="1" applyAlignment="1">
      <alignment horizontal="right" vertical="center"/>
    </xf>
    <xf numFmtId="2" fontId="2" fillId="2" borderId="31" xfId="0" applyNumberFormat="1" applyFont="1" applyFill="1" applyBorder="1" applyAlignment="1">
      <alignment horizontal="center" vertical="center"/>
    </xf>
    <xf numFmtId="2" fontId="2" fillId="3" borderId="14" xfId="0" applyNumberFormat="1" applyFont="1" applyFill="1" applyBorder="1" applyAlignment="1">
      <alignment horizontal="center"/>
    </xf>
    <xf numFmtId="2" fontId="2" fillId="3" borderId="34" xfId="0" applyNumberFormat="1" applyFont="1" applyFill="1" applyBorder="1" applyAlignment="1">
      <alignment horizontal="center"/>
    </xf>
    <xf numFmtId="2" fontId="2" fillId="0" borderId="14" xfId="0" applyNumberFormat="1" applyFont="1" applyFill="1" applyBorder="1" applyAlignment="1">
      <alignment horizontal="right"/>
    </xf>
    <xf numFmtId="184" fontId="23" fillId="0" borderId="1" xfId="0" applyNumberFormat="1" applyFont="1" applyFill="1" applyBorder="1" applyAlignment="1">
      <alignment horizontal="right"/>
    </xf>
    <xf numFmtId="3" fontId="0" fillId="0" borderId="57" xfId="0" applyNumberFormat="1" applyFill="1" applyBorder="1" applyAlignment="1">
      <alignment/>
    </xf>
    <xf numFmtId="184" fontId="0" fillId="0" borderId="57" xfId="0" applyNumberFormat="1" applyFill="1" applyBorder="1" applyAlignment="1">
      <alignment horizontal="right"/>
    </xf>
    <xf numFmtId="184" fontId="0" fillId="0" borderId="1" xfId="0" applyNumberFormat="1" applyFill="1" applyBorder="1" applyAlignment="1">
      <alignment/>
    </xf>
    <xf numFmtId="184" fontId="0" fillId="0" borderId="5" xfId="0" applyNumberFormat="1" applyFill="1" applyBorder="1" applyAlignment="1">
      <alignment/>
    </xf>
    <xf numFmtId="184" fontId="0" fillId="0" borderId="62" xfId="0" applyNumberFormat="1" applyFill="1" applyBorder="1" applyAlignment="1">
      <alignment horizontal="right"/>
    </xf>
    <xf numFmtId="0" fontId="4" fillId="3" borderId="0" xfId="0" applyFont="1" applyFill="1" applyAlignment="1">
      <alignment horizontal="left"/>
    </xf>
    <xf numFmtId="4" fontId="0" fillId="0" borderId="1" xfId="0" applyNumberFormat="1" applyFill="1" applyBorder="1" applyAlignment="1">
      <alignment/>
    </xf>
    <xf numFmtId="182" fontId="0" fillId="0" borderId="1" xfId="0" applyNumberFormat="1" applyFill="1" applyBorder="1" applyAlignment="1">
      <alignment/>
    </xf>
    <xf numFmtId="182" fontId="0" fillId="0" borderId="5" xfId="0" applyNumberFormat="1" applyFill="1" applyBorder="1" applyAlignment="1">
      <alignment/>
    </xf>
    <xf numFmtId="3" fontId="0" fillId="0" borderId="28" xfId="0" applyNumberFormat="1" applyFill="1" applyBorder="1" applyAlignment="1">
      <alignment/>
    </xf>
    <xf numFmtId="175" fontId="2" fillId="0" borderId="1" xfId="0" applyNumberFormat="1" applyFont="1" applyBorder="1" applyAlignment="1">
      <alignment horizontal="right"/>
    </xf>
    <xf numFmtId="176" fontId="2" fillId="0" borderId="1" xfId="0" applyNumberFormat="1" applyFont="1" applyBorder="1" applyAlignment="1">
      <alignment horizontal="right"/>
    </xf>
    <xf numFmtId="175" fontId="2" fillId="0" borderId="5" xfId="0" applyNumberFormat="1" applyFont="1" applyBorder="1" applyAlignment="1">
      <alignment horizontal="right"/>
    </xf>
    <xf numFmtId="182" fontId="2" fillId="0" borderId="45" xfId="0" applyNumberFormat="1" applyFont="1" applyBorder="1" applyAlignment="1">
      <alignment/>
    </xf>
    <xf numFmtId="0" fontId="12" fillId="0" borderId="53" xfId="18" applyNumberFormat="1" applyFont="1" applyBorder="1" applyAlignment="1">
      <alignment horizontal="center"/>
      <protection/>
    </xf>
    <xf numFmtId="0" fontId="12" fillId="0" borderId="1" xfId="18" applyNumberFormat="1" applyFont="1" applyBorder="1" applyAlignment="1">
      <alignment horizontal="center"/>
      <protection/>
    </xf>
    <xf numFmtId="182" fontId="2" fillId="5" borderId="0" xfId="0" applyNumberFormat="1" applyFont="1" applyFill="1" applyAlignment="1">
      <alignment horizontal="right"/>
    </xf>
    <xf numFmtId="182" fontId="2" fillId="0" borderId="1" xfId="0" applyNumberFormat="1" applyFont="1" applyFill="1" applyBorder="1" applyAlignment="1">
      <alignment/>
    </xf>
    <xf numFmtId="182" fontId="2" fillId="0" borderId="5" xfId="0" applyNumberFormat="1" applyFont="1" applyFill="1" applyBorder="1" applyAlignment="1">
      <alignment/>
    </xf>
    <xf numFmtId="182" fontId="2" fillId="0" borderId="48" xfId="0" applyNumberFormat="1" applyFont="1" applyBorder="1" applyAlignment="1">
      <alignment/>
    </xf>
    <xf numFmtId="182" fontId="0" fillId="0" borderId="0" xfId="0" applyNumberFormat="1" applyAlignment="1">
      <alignment/>
    </xf>
    <xf numFmtId="1" fontId="0" fillId="0" borderId="0" xfId="0" applyNumberFormat="1" applyFill="1" applyAlignment="1">
      <alignment vertical="center"/>
    </xf>
    <xf numFmtId="3" fontId="2" fillId="0" borderId="44" xfId="0" applyNumberFormat="1" applyFont="1" applyFill="1" applyBorder="1" applyAlignment="1">
      <alignment horizontal="right" vertical="center"/>
    </xf>
    <xf numFmtId="3" fontId="2" fillId="0" borderId="45" xfId="0" applyNumberFormat="1" applyFont="1" applyBorder="1" applyAlignment="1">
      <alignment horizontal="right"/>
    </xf>
    <xf numFmtId="49" fontId="2" fillId="3" borderId="25" xfId="0" applyNumberFormat="1" applyFont="1" applyFill="1" applyBorder="1" applyAlignment="1">
      <alignment wrapText="1"/>
    </xf>
    <xf numFmtId="182" fontId="10" fillId="3" borderId="34" xfId="0" applyNumberFormat="1" applyFont="1" applyFill="1" applyBorder="1" applyAlignment="1">
      <alignment horizontal="center"/>
    </xf>
    <xf numFmtId="0" fontId="3" fillId="0" borderId="0" xfId="0" applyFont="1" applyAlignment="1">
      <alignment/>
    </xf>
    <xf numFmtId="182" fontId="0" fillId="5" borderId="0" xfId="0" applyNumberFormat="1" applyFill="1" applyAlignment="1">
      <alignment horizontal="right"/>
    </xf>
    <xf numFmtId="0" fontId="10" fillId="0" borderId="1" xfId="0" applyFont="1" applyBorder="1" applyAlignment="1">
      <alignment horizontal="center"/>
    </xf>
    <xf numFmtId="4" fontId="3" fillId="0" borderId="0" xfId="0" applyNumberFormat="1" applyFont="1" applyAlignment="1">
      <alignment/>
    </xf>
    <xf numFmtId="182" fontId="10" fillId="0" borderId="1" xfId="0" applyNumberFormat="1" applyFont="1" applyBorder="1" applyAlignment="1">
      <alignment horizontal="center"/>
    </xf>
    <xf numFmtId="182" fontId="10" fillId="0" borderId="1" xfId="0" applyNumberFormat="1" applyFont="1" applyBorder="1" applyAlignment="1">
      <alignment horizontal="center" vertical="center"/>
    </xf>
    <xf numFmtId="182" fontId="2" fillId="0" borderId="6" xfId="0" applyNumberFormat="1" applyFont="1" applyFill="1" applyBorder="1" applyAlignment="1">
      <alignment horizontal="right"/>
    </xf>
    <xf numFmtId="0" fontId="26" fillId="0" borderId="0" xfId="0" applyFont="1" applyAlignment="1">
      <alignment/>
    </xf>
    <xf numFmtId="182" fontId="26" fillId="0" borderId="0" xfId="0" applyNumberFormat="1" applyFont="1" applyAlignment="1">
      <alignment/>
    </xf>
    <xf numFmtId="182" fontId="2" fillId="0" borderId="17" xfId="0" applyNumberFormat="1" applyFont="1" applyFill="1" applyBorder="1" applyAlignment="1">
      <alignment horizontal="right"/>
    </xf>
    <xf numFmtId="182" fontId="2" fillId="0" borderId="1" xfId="0" applyNumberFormat="1" applyFont="1" applyFill="1" applyBorder="1" applyAlignment="1">
      <alignment vertical="center"/>
    </xf>
    <xf numFmtId="182" fontId="10" fillId="0" borderId="4" xfId="0" applyNumberFormat="1" applyFont="1" applyFill="1" applyBorder="1" applyAlignment="1">
      <alignment/>
    </xf>
    <xf numFmtId="182" fontId="2" fillId="0" borderId="17" xfId="0" applyNumberFormat="1" applyFont="1" applyFill="1" applyBorder="1" applyAlignment="1">
      <alignment horizontal="right" vertical="center"/>
    </xf>
    <xf numFmtId="182" fontId="10" fillId="0" borderId="4" xfId="0" applyNumberFormat="1" applyFont="1" applyFill="1" applyBorder="1" applyAlignment="1">
      <alignment/>
    </xf>
    <xf numFmtId="182" fontId="10" fillId="0" borderId="46" xfId="0" applyNumberFormat="1" applyFont="1" applyBorder="1" applyAlignment="1">
      <alignment/>
    </xf>
    <xf numFmtId="0" fontId="10" fillId="2" borderId="63" xfId="0" applyNumberFormat="1" applyFont="1" applyFill="1" applyBorder="1" applyAlignment="1">
      <alignment horizontal="center" vertical="center"/>
    </xf>
    <xf numFmtId="182" fontId="2" fillId="0" borderId="1" xfId="0" applyNumberFormat="1" applyFont="1" applyFill="1" applyBorder="1" applyAlignment="1">
      <alignment horizontal="right" vertical="center"/>
    </xf>
    <xf numFmtId="182" fontId="2" fillId="0" borderId="9" xfId="0" applyNumberFormat="1" applyFont="1" applyFill="1" applyBorder="1" applyAlignment="1">
      <alignment/>
    </xf>
    <xf numFmtId="182" fontId="10" fillId="0" borderId="4" xfId="0" applyNumberFormat="1" applyFont="1" applyFill="1" applyBorder="1" applyAlignment="1">
      <alignment horizontal="right" vertical="center"/>
    </xf>
    <xf numFmtId="182" fontId="10" fillId="0" borderId="46" xfId="0" applyNumberFormat="1" applyFont="1" applyBorder="1" applyAlignment="1">
      <alignment horizontal="right"/>
    </xf>
    <xf numFmtId="1" fontId="10" fillId="2" borderId="64"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xf>
    <xf numFmtId="182" fontId="2" fillId="0" borderId="9" xfId="0" applyNumberFormat="1" applyFont="1" applyFill="1" applyBorder="1" applyAlignment="1" applyProtection="1">
      <alignment/>
      <protection locked="0"/>
    </xf>
    <xf numFmtId="182" fontId="2" fillId="0" borderId="10" xfId="0" applyNumberFormat="1" applyFont="1" applyFill="1" applyBorder="1" applyAlignment="1" applyProtection="1">
      <alignment/>
      <protection locked="0"/>
    </xf>
    <xf numFmtId="182" fontId="2" fillId="0" borderId="1" xfId="0" applyNumberFormat="1" applyFont="1" applyFill="1" applyBorder="1" applyAlignment="1" applyProtection="1">
      <alignment/>
      <protection locked="0"/>
    </xf>
    <xf numFmtId="182" fontId="2" fillId="0" borderId="4" xfId="0" applyNumberFormat="1" applyFont="1" applyFill="1" applyBorder="1" applyAlignment="1" applyProtection="1">
      <alignment/>
      <protection locked="0"/>
    </xf>
    <xf numFmtId="182" fontId="10" fillId="0" borderId="46" xfId="0" applyNumberFormat="1" applyFont="1" applyFill="1" applyBorder="1" applyAlignment="1">
      <alignment horizontal="right"/>
    </xf>
    <xf numFmtId="182" fontId="2" fillId="0" borderId="1" xfId="0" applyNumberFormat="1" applyFont="1" applyFill="1" applyBorder="1" applyAlignment="1">
      <alignment horizontal="right" vertical="top" wrapText="1"/>
    </xf>
    <xf numFmtId="182" fontId="10" fillId="0" borderId="1" xfId="0" applyNumberFormat="1" applyFont="1" applyFill="1" applyBorder="1" applyAlignment="1">
      <alignment horizontal="right" vertical="top" wrapText="1"/>
    </xf>
    <xf numFmtId="182" fontId="2" fillId="0" borderId="45" xfId="0" applyNumberFormat="1" applyFont="1" applyFill="1" applyBorder="1" applyAlignment="1">
      <alignment horizontal="right" vertical="top" wrapText="1"/>
    </xf>
    <xf numFmtId="0" fontId="10" fillId="2" borderId="64" xfId="0" applyNumberFormat="1" applyFont="1" applyFill="1" applyBorder="1" applyAlignment="1">
      <alignment horizontal="center" vertical="center"/>
    </xf>
    <xf numFmtId="182" fontId="2" fillId="0" borderId="14" xfId="0" applyNumberFormat="1" applyFont="1" applyBorder="1" applyAlignment="1">
      <alignment horizontal="right"/>
    </xf>
    <xf numFmtId="182" fontId="10" fillId="0" borderId="0" xfId="0" applyNumberFormat="1" applyFont="1" applyFill="1" applyBorder="1" applyAlignment="1">
      <alignment horizontal="right"/>
    </xf>
    <xf numFmtId="182" fontId="2" fillId="0" borderId="4" xfId="0" applyNumberFormat="1" applyFont="1" applyFill="1" applyBorder="1" applyAlignment="1">
      <alignment/>
    </xf>
    <xf numFmtId="182" fontId="2" fillId="0" borderId="0" xfId="0" applyNumberFormat="1" applyFont="1" applyFill="1" applyBorder="1" applyAlignment="1">
      <alignment/>
    </xf>
    <xf numFmtId="3" fontId="10" fillId="0" borderId="45" xfId="0" applyNumberFormat="1" applyFont="1" applyBorder="1" applyAlignment="1">
      <alignment horizontal="right"/>
    </xf>
    <xf numFmtId="3" fontId="2" fillId="0" borderId="46" xfId="0" applyNumberFormat="1" applyFont="1" applyBorder="1" applyAlignment="1">
      <alignment horizontal="right"/>
    </xf>
    <xf numFmtId="3" fontId="10" fillId="0" borderId="1" xfId="0" applyNumberFormat="1" applyFont="1" applyBorder="1" applyAlignment="1">
      <alignment horizontal="right"/>
    </xf>
    <xf numFmtId="3" fontId="2" fillId="0" borderId="4" xfId="0" applyNumberFormat="1" applyFont="1" applyBorder="1" applyAlignment="1">
      <alignment horizontal="right"/>
    </xf>
    <xf numFmtId="182" fontId="2" fillId="0" borderId="45" xfId="0" applyNumberFormat="1" applyFont="1" applyBorder="1" applyAlignment="1">
      <alignment/>
    </xf>
    <xf numFmtId="182" fontId="10" fillId="0" borderId="45" xfId="0" applyNumberFormat="1" applyFont="1" applyBorder="1" applyAlignment="1">
      <alignment/>
    </xf>
    <xf numFmtId="182" fontId="2" fillId="0" borderId="46" xfId="0" applyNumberFormat="1" applyFont="1" applyBorder="1" applyAlignment="1">
      <alignment/>
    </xf>
    <xf numFmtId="182" fontId="2" fillId="0" borderId="0" xfId="0" applyNumberFormat="1" applyFont="1" applyFill="1" applyAlignment="1">
      <alignment vertical="center"/>
    </xf>
    <xf numFmtId="182" fontId="2" fillId="0" borderId="42" xfId="0" applyNumberFormat="1" applyFont="1" applyFill="1" applyBorder="1" applyAlignment="1">
      <alignment horizontal="right"/>
    </xf>
    <xf numFmtId="182" fontId="2" fillId="0" borderId="42" xfId="0" applyNumberFormat="1" applyFont="1" applyBorder="1" applyAlignment="1">
      <alignment horizontal="right"/>
    </xf>
    <xf numFmtId="182" fontId="2" fillId="0" borderId="10" xfId="0" applyNumberFormat="1" applyFont="1" applyFill="1" applyBorder="1" applyAlignment="1">
      <alignment/>
    </xf>
    <xf numFmtId="182" fontId="0" fillId="0" borderId="0" xfId="0" applyNumberFormat="1" applyFill="1" applyAlignment="1">
      <alignment horizontal="right"/>
    </xf>
    <xf numFmtId="182" fontId="10" fillId="0" borderId="45" xfId="0" applyNumberFormat="1" applyFont="1" applyFill="1" applyBorder="1" applyAlignment="1">
      <alignment horizontal="right"/>
    </xf>
    <xf numFmtId="182" fontId="2" fillId="2" borderId="14" xfId="0" applyNumberFormat="1" applyFont="1" applyFill="1" applyBorder="1" applyAlignment="1">
      <alignment horizontal="right"/>
    </xf>
    <xf numFmtId="182" fontId="10" fillId="0" borderId="45" xfId="0" applyNumberFormat="1" applyFont="1" applyBorder="1" applyAlignment="1">
      <alignment horizontal="right" vertical="center"/>
    </xf>
    <xf numFmtId="182" fontId="2" fillId="0" borderId="14" xfId="0" applyNumberFormat="1" applyFont="1" applyFill="1" applyBorder="1" applyAlignment="1">
      <alignment horizontal="right"/>
    </xf>
    <xf numFmtId="182" fontId="10" fillId="0" borderId="39" xfId="0" applyNumberFormat="1" applyFont="1" applyFill="1" applyBorder="1" applyAlignment="1">
      <alignment horizontal="right"/>
    </xf>
    <xf numFmtId="182" fontId="2" fillId="0" borderId="45" xfId="0" applyNumberFormat="1" applyFont="1" applyBorder="1" applyAlignment="1">
      <alignment vertical="center"/>
    </xf>
    <xf numFmtId="182" fontId="23" fillId="0" borderId="0" xfId="0" applyNumberFormat="1" applyFont="1" applyFill="1" applyAlignment="1">
      <alignment horizontal="right"/>
    </xf>
    <xf numFmtId="182" fontId="23" fillId="0" borderId="0" xfId="0" applyNumberFormat="1" applyFont="1" applyFill="1" applyAlignment="1">
      <alignment horizontal="center"/>
    </xf>
    <xf numFmtId="182" fontId="23" fillId="0" borderId="0" xfId="0" applyNumberFormat="1" applyFont="1" applyFill="1" applyBorder="1" applyAlignment="1">
      <alignment horizontal="right"/>
    </xf>
    <xf numFmtId="182" fontId="10" fillId="0" borderId="6" xfId="0" applyNumberFormat="1" applyFont="1" applyFill="1" applyBorder="1" applyAlignment="1">
      <alignment horizontal="right" vertical="center"/>
    </xf>
    <xf numFmtId="182" fontId="23" fillId="0" borderId="0" xfId="0" applyNumberFormat="1" applyFont="1" applyFill="1" applyAlignment="1">
      <alignment/>
    </xf>
    <xf numFmtId="0" fontId="2" fillId="3" borderId="30" xfId="0" applyFont="1" applyFill="1" applyBorder="1" applyAlignment="1">
      <alignment wrapText="1"/>
    </xf>
    <xf numFmtId="0" fontId="2" fillId="0" borderId="30" xfId="0" applyFont="1" applyFill="1" applyBorder="1" applyAlignment="1">
      <alignment horizontal="left" wrapText="1"/>
    </xf>
    <xf numFmtId="0" fontId="2" fillId="0" borderId="36" xfId="0" applyFont="1" applyFill="1" applyBorder="1" applyAlignment="1">
      <alignment horizontal="left" wrapText="1"/>
    </xf>
    <xf numFmtId="182" fontId="27" fillId="0" borderId="0" xfId="0" applyNumberFormat="1" applyFont="1" applyFill="1" applyAlignment="1">
      <alignment horizontal="right"/>
    </xf>
    <xf numFmtId="3" fontId="0" fillId="0" borderId="5" xfId="0" applyNumberFormat="1" applyFont="1" applyBorder="1" applyAlignment="1">
      <alignment horizontal="right"/>
    </xf>
    <xf numFmtId="3" fontId="3" fillId="0" borderId="6" xfId="0" applyNumberFormat="1" applyFont="1" applyBorder="1" applyAlignment="1">
      <alignment horizontal="right"/>
    </xf>
    <xf numFmtId="3" fontId="3" fillId="0" borderId="4" xfId="0" applyNumberFormat="1" applyFont="1" applyFill="1" applyBorder="1" applyAlignment="1">
      <alignment horizontal="right"/>
    </xf>
    <xf numFmtId="182" fontId="0" fillId="0" borderId="0" xfId="0" applyNumberFormat="1" applyFont="1" applyAlignment="1">
      <alignment/>
    </xf>
    <xf numFmtId="184" fontId="0" fillId="0" borderId="1" xfId="0" applyNumberFormat="1" applyFont="1" applyFill="1" applyBorder="1" applyAlignment="1">
      <alignment horizontal="right"/>
    </xf>
    <xf numFmtId="0" fontId="10" fillId="5" borderId="0" xfId="0" applyFont="1" applyFill="1" applyAlignment="1">
      <alignment wrapText="1"/>
    </xf>
    <xf numFmtId="182" fontId="10" fillId="0" borderId="1" xfId="0" applyNumberFormat="1" applyFont="1" applyFill="1" applyBorder="1" applyAlignment="1">
      <alignment vertical="center"/>
    </xf>
    <xf numFmtId="182" fontId="2" fillId="0" borderId="46" xfId="0" applyNumberFormat="1" applyFont="1" applyFill="1" applyBorder="1" applyAlignment="1">
      <alignment horizontal="right"/>
    </xf>
    <xf numFmtId="182" fontId="2" fillId="0" borderId="5" xfId="0" applyNumberFormat="1" applyFont="1" applyFill="1" applyBorder="1" applyAlignment="1">
      <alignment/>
    </xf>
    <xf numFmtId="182" fontId="2" fillId="0" borderId="17" xfId="0" applyNumberFormat="1" applyFont="1" applyFill="1" applyBorder="1" applyAlignment="1">
      <alignment/>
    </xf>
    <xf numFmtId="182" fontId="10" fillId="0" borderId="17" xfId="0" applyNumberFormat="1" applyFont="1" applyFill="1" applyBorder="1" applyAlignment="1">
      <alignment/>
    </xf>
    <xf numFmtId="182" fontId="10" fillId="0" borderId="45" xfId="0" applyNumberFormat="1" applyFont="1" applyFill="1" applyBorder="1" applyAlignment="1">
      <alignment/>
    </xf>
    <xf numFmtId="182" fontId="2" fillId="0" borderId="65" xfId="0" applyNumberFormat="1" applyFont="1" applyFill="1" applyBorder="1" applyAlignment="1">
      <alignment/>
    </xf>
    <xf numFmtId="0" fontId="10" fillId="0" borderId="25" xfId="0" applyFont="1" applyFill="1" applyBorder="1" applyAlignment="1">
      <alignment wrapText="1"/>
    </xf>
    <xf numFmtId="182" fontId="23" fillId="0" borderId="1" xfId="0" applyNumberFormat="1" applyFont="1" applyFill="1" applyBorder="1" applyAlignment="1">
      <alignment horizontal="right"/>
    </xf>
    <xf numFmtId="182" fontId="10" fillId="0" borderId="14" xfId="0" applyNumberFormat="1" applyFont="1" applyBorder="1" applyAlignment="1">
      <alignment horizontal="right"/>
    </xf>
    <xf numFmtId="182" fontId="10" fillId="0" borderId="5" xfId="0" applyNumberFormat="1" applyFont="1" applyFill="1" applyBorder="1" applyAlignment="1">
      <alignment vertical="center"/>
    </xf>
    <xf numFmtId="175" fontId="2" fillId="0" borderId="1" xfId="0" applyNumberFormat="1" applyFont="1" applyBorder="1" applyAlignment="1">
      <alignment horizontal="right" vertical="top"/>
    </xf>
    <xf numFmtId="0" fontId="2" fillId="0" borderId="5" xfId="0" applyFont="1" applyFill="1" applyBorder="1" applyAlignment="1">
      <alignment vertical="top" wrapText="1"/>
    </xf>
    <xf numFmtId="182" fontId="2" fillId="4" borderId="42" xfId="0" applyNumberFormat="1" applyFont="1" applyFill="1" applyBorder="1" applyAlignment="1">
      <alignment horizontal="right"/>
    </xf>
    <xf numFmtId="182" fontId="10" fillId="0" borderId="14" xfId="0" applyNumberFormat="1" applyFont="1" applyFill="1" applyBorder="1" applyAlignment="1">
      <alignment/>
    </xf>
    <xf numFmtId="182" fontId="2" fillId="0" borderId="14" xfId="0" applyNumberFormat="1" applyFont="1" applyFill="1" applyBorder="1" applyAlignment="1">
      <alignment/>
    </xf>
    <xf numFmtId="182" fontId="2" fillId="0" borderId="14" xfId="0" applyNumberFormat="1" applyFont="1" applyFill="1" applyBorder="1" applyAlignment="1">
      <alignment/>
    </xf>
    <xf numFmtId="182" fontId="10" fillId="2" borderId="31" xfId="0" applyNumberFormat="1" applyFont="1" applyFill="1" applyBorder="1" applyAlignment="1">
      <alignment horizontal="center" vertical="center"/>
    </xf>
    <xf numFmtId="182" fontId="2" fillId="0" borderId="14" xfId="0" applyNumberFormat="1" applyFont="1" applyBorder="1" applyAlignment="1">
      <alignment/>
    </xf>
    <xf numFmtId="182" fontId="10" fillId="0" borderId="14" xfId="0" applyNumberFormat="1" applyFont="1" applyBorder="1" applyAlignment="1">
      <alignment vertical="center"/>
    </xf>
    <xf numFmtId="182" fontId="10" fillId="0" borderId="14" xfId="0" applyNumberFormat="1" applyFont="1" applyBorder="1" applyAlignment="1">
      <alignment/>
    </xf>
    <xf numFmtId="182" fontId="2" fillId="0" borderId="34" xfId="0" applyNumberFormat="1" applyFont="1" applyBorder="1" applyAlignment="1">
      <alignment/>
    </xf>
    <xf numFmtId="182" fontId="10" fillId="0" borderId="34" xfId="0" applyNumberFormat="1" applyFont="1" applyBorder="1" applyAlignment="1">
      <alignment horizontal="right"/>
    </xf>
    <xf numFmtId="182" fontId="2" fillId="0" borderId="14" xfId="0" applyNumberFormat="1" applyFont="1" applyBorder="1" applyAlignment="1">
      <alignment vertical="center"/>
    </xf>
    <xf numFmtId="182" fontId="10" fillId="0" borderId="34" xfId="0" applyNumberFormat="1" applyFont="1" applyBorder="1" applyAlignment="1">
      <alignment/>
    </xf>
    <xf numFmtId="49" fontId="2" fillId="0" borderId="25" xfId="0" applyNumberFormat="1" applyFont="1" applyBorder="1" applyAlignment="1">
      <alignment wrapText="1"/>
    </xf>
    <xf numFmtId="182" fontId="2" fillId="0" borderId="14" xfId="0" applyNumberFormat="1" applyFont="1" applyBorder="1" applyAlignment="1">
      <alignment horizontal="right" vertical="center"/>
    </xf>
    <xf numFmtId="182" fontId="2" fillId="0" borderId="34" xfId="0" applyNumberFormat="1" applyFont="1" applyBorder="1" applyAlignment="1">
      <alignment horizontal="right"/>
    </xf>
    <xf numFmtId="182" fontId="2" fillId="0" borderId="14" xfId="0" applyNumberFormat="1" applyFont="1" applyBorder="1" applyAlignment="1">
      <alignment/>
    </xf>
    <xf numFmtId="182" fontId="22" fillId="0" borderId="14" xfId="0" applyNumberFormat="1" applyFont="1" applyBorder="1" applyAlignment="1">
      <alignment/>
    </xf>
    <xf numFmtId="182" fontId="10" fillId="0" borderId="34" xfId="0" applyNumberFormat="1" applyFont="1" applyBorder="1" applyAlignment="1">
      <alignment/>
    </xf>
    <xf numFmtId="1" fontId="10" fillId="2" borderId="66" xfId="0" applyNumberFormat="1" applyFont="1" applyFill="1" applyBorder="1" applyAlignment="1">
      <alignment horizontal="center" vertical="center" wrapText="1"/>
    </xf>
    <xf numFmtId="182" fontId="10" fillId="2" borderId="67" xfId="0" applyNumberFormat="1" applyFont="1" applyFill="1" applyBorder="1" applyAlignment="1">
      <alignment horizontal="center" vertical="center"/>
    </xf>
    <xf numFmtId="0" fontId="2" fillId="0" borderId="25" xfId="0" applyFont="1" applyBorder="1" applyAlignment="1" quotePrefix="1">
      <alignment wrapText="1"/>
    </xf>
    <xf numFmtId="182" fontId="10" fillId="0" borderId="14" xfId="0" applyNumberFormat="1" applyFont="1" applyFill="1" applyBorder="1" applyAlignment="1">
      <alignment horizontal="right"/>
    </xf>
    <xf numFmtId="182" fontId="2" fillId="0" borderId="34" xfId="0" applyNumberFormat="1" applyFont="1" applyFill="1" applyBorder="1" applyAlignment="1">
      <alignment horizontal="right"/>
    </xf>
    <xf numFmtId="182" fontId="2" fillId="0" borderId="34" xfId="0" applyNumberFormat="1" applyFont="1" applyBorder="1" applyAlignment="1">
      <alignment/>
    </xf>
    <xf numFmtId="0" fontId="2" fillId="0" borderId="30" xfId="0" applyFont="1" applyBorder="1" applyAlignment="1">
      <alignment wrapText="1"/>
    </xf>
    <xf numFmtId="1" fontId="10" fillId="2" borderId="33" xfId="0" applyNumberFormat="1" applyFont="1" applyFill="1" applyBorder="1" applyAlignment="1">
      <alignment vertical="center" wrapText="1"/>
    </xf>
    <xf numFmtId="182" fontId="2" fillId="0" borderId="36" xfId="0" applyNumberFormat="1" applyFont="1" applyBorder="1" applyAlignment="1">
      <alignment/>
    </xf>
    <xf numFmtId="182" fontId="10" fillId="0" borderId="34" xfId="0" applyNumberFormat="1" applyFont="1" applyFill="1" applyBorder="1" applyAlignment="1">
      <alignment horizontal="right" vertical="center"/>
    </xf>
    <xf numFmtId="182" fontId="2" fillId="0" borderId="0" xfId="0" applyNumberFormat="1" applyFont="1" applyFill="1" applyBorder="1" applyAlignment="1">
      <alignment horizontal="center"/>
    </xf>
    <xf numFmtId="182" fontId="2" fillId="0" borderId="35" xfId="0" applyNumberFormat="1" applyFont="1" applyFill="1" applyBorder="1" applyAlignment="1">
      <alignment/>
    </xf>
    <xf numFmtId="182" fontId="2" fillId="0" borderId="34" xfId="0" applyNumberFormat="1" applyFont="1" applyFill="1" applyBorder="1" applyAlignment="1">
      <alignment/>
    </xf>
    <xf numFmtId="182" fontId="22" fillId="0" borderId="14" xfId="0" applyNumberFormat="1" applyFont="1" applyFill="1" applyBorder="1" applyAlignment="1">
      <alignment horizontal="right"/>
    </xf>
    <xf numFmtId="182" fontId="10" fillId="0" borderId="34" xfId="0" applyNumberFormat="1" applyFont="1" applyFill="1" applyBorder="1" applyAlignment="1">
      <alignment horizontal="right"/>
    </xf>
    <xf numFmtId="0" fontId="2" fillId="0" borderId="43" xfId="0" applyFont="1" applyBorder="1" applyAlignment="1">
      <alignment wrapText="1"/>
    </xf>
    <xf numFmtId="49" fontId="2" fillId="0" borderId="25" xfId="0" applyNumberFormat="1" applyFont="1" applyFill="1" applyBorder="1" applyAlignment="1">
      <alignment wrapText="1"/>
    </xf>
    <xf numFmtId="0" fontId="10" fillId="0" borderId="26" xfId="0" applyFont="1" applyFill="1" applyBorder="1" applyAlignment="1">
      <alignment wrapText="1"/>
    </xf>
    <xf numFmtId="182" fontId="2" fillId="0" borderId="14" xfId="0" applyNumberFormat="1" applyFont="1" applyFill="1" applyBorder="1" applyAlignment="1">
      <alignment horizontal="right" vertical="top"/>
    </xf>
    <xf numFmtId="182" fontId="2" fillId="0" borderId="36" xfId="0" applyNumberFormat="1" applyFont="1" applyBorder="1" applyAlignment="1">
      <alignment horizontal="right"/>
    </xf>
    <xf numFmtId="0" fontId="2" fillId="0" borderId="14" xfId="0" applyFont="1" applyFill="1" applyBorder="1" applyAlignment="1">
      <alignment vertical="top" wrapText="1"/>
    </xf>
    <xf numFmtId="182" fontId="0" fillId="0" borderId="57" xfId="0" applyNumberFormat="1" applyFill="1" applyBorder="1" applyAlignment="1">
      <alignment horizontal="right"/>
    </xf>
    <xf numFmtId="182" fontId="0" fillId="0" borderId="62" xfId="0" applyNumberFormat="1" applyFill="1" applyBorder="1" applyAlignment="1">
      <alignment horizontal="right"/>
    </xf>
    <xf numFmtId="10" fontId="2" fillId="0" borderId="57" xfId="21" applyNumberFormat="1" applyFont="1" applyBorder="1" applyAlignment="1">
      <alignment horizontal="center" vertical="center" wrapText="1"/>
    </xf>
    <xf numFmtId="0" fontId="2" fillId="0" borderId="57" xfId="0" applyFont="1" applyFill="1" applyBorder="1" applyAlignment="1">
      <alignment horizontal="center" vertical="center" wrapText="1"/>
    </xf>
    <xf numFmtId="0" fontId="28" fillId="0" borderId="0" xfId="0" applyFont="1" applyAlignment="1">
      <alignment/>
    </xf>
    <xf numFmtId="182" fontId="28" fillId="0" borderId="0" xfId="0" applyNumberFormat="1" applyFont="1" applyAlignment="1">
      <alignment/>
    </xf>
    <xf numFmtId="0" fontId="29" fillId="0" borderId="0" xfId="0" applyFont="1" applyFill="1" applyBorder="1" applyAlignment="1">
      <alignment/>
    </xf>
    <xf numFmtId="0" fontId="28" fillId="0" borderId="0" xfId="0" applyFont="1" applyFill="1" applyBorder="1" applyAlignment="1">
      <alignment/>
    </xf>
    <xf numFmtId="0" fontId="28" fillId="0" borderId="0" xfId="0" applyFont="1" applyFill="1" applyAlignment="1">
      <alignment/>
    </xf>
    <xf numFmtId="0" fontId="28" fillId="0" borderId="0" xfId="0" applyFont="1" applyAlignment="1">
      <alignment/>
    </xf>
    <xf numFmtId="0" fontId="30" fillId="0" borderId="0" xfId="0" applyFont="1" applyFill="1" applyBorder="1" applyAlignment="1">
      <alignment horizontal="right"/>
    </xf>
    <xf numFmtId="3" fontId="28" fillId="0" borderId="0" xfId="0" applyNumberFormat="1" applyFont="1" applyFill="1" applyAlignment="1">
      <alignment/>
    </xf>
    <xf numFmtId="0" fontId="31" fillId="0" borderId="0" xfId="0" applyFont="1" applyFill="1" applyBorder="1" applyAlignment="1">
      <alignment/>
    </xf>
    <xf numFmtId="172" fontId="28" fillId="0" borderId="0" xfId="0" applyNumberFormat="1" applyFont="1" applyFill="1" applyBorder="1" applyAlignment="1">
      <alignment horizontal="right"/>
    </xf>
    <xf numFmtId="0" fontId="29" fillId="0" borderId="0" xfId="0" applyFont="1" applyAlignment="1">
      <alignment/>
    </xf>
    <xf numFmtId="0" fontId="32" fillId="0" borderId="0" xfId="0" applyFont="1" applyAlignment="1">
      <alignment/>
    </xf>
    <xf numFmtId="182" fontId="33" fillId="0" borderId="0" xfId="0" applyNumberFormat="1" applyFont="1" applyAlignment="1">
      <alignment/>
    </xf>
    <xf numFmtId="4" fontId="28" fillId="0" borderId="0" xfId="0" applyNumberFormat="1" applyFont="1" applyAlignment="1">
      <alignment/>
    </xf>
    <xf numFmtId="0" fontId="10" fillId="0" borderId="43" xfId="0" applyFont="1" applyBorder="1" applyAlignment="1">
      <alignment wrapText="1"/>
    </xf>
    <xf numFmtId="182" fontId="2" fillId="0" borderId="10" xfId="0" applyNumberFormat="1" applyFont="1" applyBorder="1" applyAlignment="1">
      <alignment horizontal="center"/>
    </xf>
    <xf numFmtId="182" fontId="10" fillId="0" borderId="10" xfId="0" applyNumberFormat="1" applyFont="1" applyBorder="1" applyAlignment="1">
      <alignment horizontal="right"/>
    </xf>
    <xf numFmtId="182" fontId="10" fillId="0" borderId="44" xfId="0" applyNumberFormat="1" applyFont="1" applyBorder="1" applyAlignment="1">
      <alignment horizontal="right"/>
    </xf>
    <xf numFmtId="1" fontId="10" fillId="2" borderId="68" xfId="0" applyNumberFormat="1" applyFont="1" applyFill="1" applyBorder="1" applyAlignment="1">
      <alignment horizontal="center" vertical="center" wrapText="1"/>
    </xf>
    <xf numFmtId="182" fontId="10" fillId="2" borderId="69"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xf>
    <xf numFmtId="182" fontId="2" fillId="0" borderId="20" xfId="0" applyNumberFormat="1" applyFont="1" applyBorder="1" applyAlignment="1">
      <alignment/>
    </xf>
    <xf numFmtId="182" fontId="2" fillId="0" borderId="21" xfId="0" applyNumberFormat="1" applyFont="1" applyFill="1" applyBorder="1" applyAlignment="1">
      <alignment/>
    </xf>
    <xf numFmtId="182" fontId="2" fillId="0" borderId="24" xfId="0" applyNumberFormat="1" applyFont="1" applyFill="1" applyBorder="1" applyAlignment="1">
      <alignment/>
    </xf>
    <xf numFmtId="182" fontId="10" fillId="2" borderId="71"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xf>
    <xf numFmtId="0" fontId="2" fillId="0" borderId="11" xfId="0" applyFont="1" applyBorder="1" applyAlignment="1">
      <alignment/>
    </xf>
    <xf numFmtId="0" fontId="2" fillId="0" borderId="20" xfId="0" applyFont="1" applyBorder="1" applyAlignment="1">
      <alignment horizontal="center"/>
    </xf>
    <xf numFmtId="182" fontId="2" fillId="0" borderId="10" xfId="0" applyNumberFormat="1" applyFont="1" applyFill="1" applyBorder="1" applyAlignment="1">
      <alignment horizontal="right"/>
    </xf>
    <xf numFmtId="182" fontId="2" fillId="0" borderId="24" xfId="0" applyNumberFormat="1" applyFont="1" applyBorder="1" applyAlignment="1">
      <alignment horizontal="right"/>
    </xf>
    <xf numFmtId="0" fontId="4" fillId="2" borderId="73" xfId="0" applyFont="1" applyFill="1" applyBorder="1" applyAlignment="1">
      <alignment horizontal="center"/>
    </xf>
    <xf numFmtId="0" fontId="10" fillId="2" borderId="71" xfId="0" applyFont="1" applyFill="1" applyBorder="1" applyAlignment="1">
      <alignment horizontal="center"/>
    </xf>
    <xf numFmtId="0" fontId="10" fillId="2" borderId="72" xfId="0" applyNumberFormat="1" applyFont="1" applyFill="1" applyBorder="1" applyAlignment="1">
      <alignment horizontal="center"/>
    </xf>
    <xf numFmtId="1" fontId="10" fillId="2" borderId="69"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32" xfId="0" applyNumberFormat="1" applyFont="1" applyFill="1" applyBorder="1" applyAlignment="1">
      <alignment horizontal="center"/>
    </xf>
    <xf numFmtId="0" fontId="2" fillId="0" borderId="11" xfId="0" applyFont="1" applyBorder="1" applyAlignment="1">
      <alignment vertical="center" wrapText="1"/>
    </xf>
    <xf numFmtId="182" fontId="0" fillId="0" borderId="10" xfId="0" applyNumberFormat="1" applyFont="1" applyBorder="1" applyAlignment="1">
      <alignment horizontal="right"/>
    </xf>
    <xf numFmtId="182" fontId="0" fillId="0" borderId="10" xfId="0" applyNumberFormat="1" applyFill="1" applyBorder="1" applyAlignment="1">
      <alignment horizontal="right"/>
    </xf>
    <xf numFmtId="182" fontId="0" fillId="0" borderId="24" xfId="0" applyNumberFormat="1" applyBorder="1" applyAlignment="1">
      <alignment horizontal="right"/>
    </xf>
    <xf numFmtId="0" fontId="3" fillId="2" borderId="7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1" xfId="0" applyFont="1" applyFill="1"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2" fillId="0" borderId="25" xfId="0" applyFont="1" applyFill="1" applyBorder="1" applyAlignment="1">
      <alignment horizontal="left" wrapText="1"/>
    </xf>
    <xf numFmtId="0" fontId="2" fillId="0" borderId="14" xfId="0" applyFont="1" applyFill="1" applyBorder="1" applyAlignment="1">
      <alignment horizontal="left" wrapText="1"/>
    </xf>
    <xf numFmtId="1" fontId="2" fillId="0" borderId="25" xfId="0" applyNumberFormat="1" applyFont="1" applyFill="1" applyBorder="1" applyAlignment="1">
      <alignment horizontal="left" vertical="center" wrapText="1"/>
    </xf>
    <xf numFmtId="1" fontId="2" fillId="0" borderId="14" xfId="0" applyNumberFormat="1" applyFont="1" applyFill="1" applyBorder="1" applyAlignment="1">
      <alignment horizontal="left" vertical="center" wrapText="1"/>
    </xf>
  </cellXfs>
  <cellStyles count="10">
    <cellStyle name="Normal" xfId="0"/>
    <cellStyle name="Comma" xfId="15"/>
    <cellStyle name="Comma [0]" xfId="16"/>
    <cellStyle name="Hyperlink" xfId="17"/>
    <cellStyle name="Normal_SHEET" xfId="18"/>
    <cellStyle name="Normalny_Historia"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SheetLayoutView="65" workbookViewId="0" topLeftCell="A1">
      <selection activeCell="A1" sqref="A1"/>
    </sheetView>
  </sheetViews>
  <sheetFormatPr defaultColWidth="9.00390625" defaultRowHeight="12.75" zeroHeight="1"/>
  <cols>
    <col min="1" max="1" width="62.25390625" style="324" customWidth="1"/>
    <col min="2" max="2" width="13.625" style="0" bestFit="1" customWidth="1"/>
    <col min="3" max="3" width="15.125" style="0" bestFit="1" customWidth="1"/>
    <col min="4" max="5" width="13.625" style="0" bestFit="1" customWidth="1"/>
    <col min="6" max="6" width="1.12109375" style="0" customWidth="1"/>
    <col min="7" max="7" width="0" style="0" hidden="1" customWidth="1"/>
    <col min="8" max="8" width="10.875" style="0" hidden="1" customWidth="1"/>
    <col min="9" max="9" width="10.75390625" style="0" hidden="1" customWidth="1"/>
    <col min="10" max="10" width="10.875" style="0" hidden="1" customWidth="1"/>
    <col min="11" max="11" width="12.00390625" style="0" hidden="1" customWidth="1"/>
    <col min="12" max="12" width="10.875" style="0" hidden="1" customWidth="1"/>
    <col min="13" max="16384" width="0" style="0" hidden="1" customWidth="1"/>
  </cols>
  <sheetData>
    <row r="1" spans="1:5" ht="18.75" thickBot="1">
      <c r="A1" s="314"/>
      <c r="B1" s="102"/>
      <c r="C1" s="102"/>
      <c r="D1" s="102"/>
      <c r="E1" s="102"/>
    </row>
    <row r="2" spans="1:5" ht="23.25" thickTop="1">
      <c r="A2" s="303"/>
      <c r="B2" s="304" t="s">
        <v>1060</v>
      </c>
      <c r="C2" s="304" t="s">
        <v>1061</v>
      </c>
      <c r="D2" s="304" t="s">
        <v>1062</v>
      </c>
      <c r="E2" s="305" t="s">
        <v>1320</v>
      </c>
    </row>
    <row r="3" spans="1:5" ht="12.75">
      <c r="A3" s="688">
        <v>2002</v>
      </c>
      <c r="B3" s="307">
        <v>3.8879</v>
      </c>
      <c r="C3" s="464">
        <v>3.5015</v>
      </c>
      <c r="D3" s="464">
        <v>4.2116</v>
      </c>
      <c r="E3" s="463">
        <v>4.0202</v>
      </c>
    </row>
    <row r="4" spans="1:5" ht="13.5" thickBot="1">
      <c r="A4" s="687">
        <v>2003</v>
      </c>
      <c r="B4" s="309">
        <v>4.4374666666666664</v>
      </c>
      <c r="C4" s="465">
        <v>4.1286</v>
      </c>
      <c r="D4" s="309">
        <v>4.717</v>
      </c>
      <c r="E4" s="310">
        <v>4.717</v>
      </c>
    </row>
    <row r="5" spans="1:5" ht="9.75" customHeight="1" thickTop="1">
      <c r="A5" s="314"/>
      <c r="B5" s="102"/>
      <c r="C5" s="102"/>
      <c r="D5" s="102"/>
      <c r="E5" s="102"/>
    </row>
    <row r="6" spans="1:5" ht="6.75" customHeight="1" thickBot="1">
      <c r="A6" s="315"/>
      <c r="B6" s="102"/>
      <c r="C6" s="102"/>
      <c r="D6" s="102"/>
      <c r="E6" s="102"/>
    </row>
    <row r="7" spans="1:5" ht="12.75">
      <c r="A7" s="316" t="s">
        <v>340</v>
      </c>
      <c r="B7" s="868" t="s">
        <v>173</v>
      </c>
      <c r="C7" s="869"/>
      <c r="D7" s="868" t="s">
        <v>1063</v>
      </c>
      <c r="E7" s="870"/>
    </row>
    <row r="8" spans="1:5" ht="27" customHeight="1" thickBot="1">
      <c r="A8" s="864"/>
      <c r="B8" s="865">
        <v>2003</v>
      </c>
      <c r="C8" s="866">
        <v>2002</v>
      </c>
      <c r="D8" s="865">
        <v>2003</v>
      </c>
      <c r="E8" s="867">
        <v>2002</v>
      </c>
    </row>
    <row r="9" spans="1:6" ht="28.5">
      <c r="A9" s="860" t="s">
        <v>1012</v>
      </c>
      <c r="B9" s="861">
        <v>49947</v>
      </c>
      <c r="C9" s="861">
        <v>37248</v>
      </c>
      <c r="D9" s="862">
        <v>11255.746522039602</v>
      </c>
      <c r="E9" s="863">
        <v>9580.493325445614</v>
      </c>
      <c r="F9" s="270"/>
    </row>
    <row r="10" spans="1:6" ht="14.25">
      <c r="A10" s="318" t="s">
        <v>78</v>
      </c>
      <c r="B10" s="637">
        <v>1342</v>
      </c>
      <c r="C10" s="637">
        <v>-5454.215639999999</v>
      </c>
      <c r="D10" s="586">
        <v>302.42480694690664</v>
      </c>
      <c r="E10" s="638">
        <v>-1402.8693227706472</v>
      </c>
      <c r="F10" s="270"/>
    </row>
    <row r="11" spans="1:6" ht="14.25">
      <c r="A11" s="318" t="s">
        <v>1013</v>
      </c>
      <c r="B11" s="637">
        <v>56</v>
      </c>
      <c r="C11" s="637">
        <v>-24662.41268</v>
      </c>
      <c r="D11" s="586">
        <v>12.619813106577327</v>
      </c>
      <c r="E11" s="638">
        <v>-6343.376290542452</v>
      </c>
      <c r="F11" s="270"/>
    </row>
    <row r="12" spans="1:6" ht="14.25">
      <c r="A12" s="318" t="s">
        <v>1014</v>
      </c>
      <c r="B12" s="637">
        <v>526</v>
      </c>
      <c r="C12" s="637">
        <v>-21562.41268</v>
      </c>
      <c r="D12" s="586">
        <v>118.53610167963704</v>
      </c>
      <c r="E12" s="638">
        <v>-5546.030679801435</v>
      </c>
      <c r="F12" s="270"/>
    </row>
    <row r="13" spans="1:6" ht="14.25">
      <c r="A13" s="318" t="s">
        <v>79</v>
      </c>
      <c r="B13" s="637">
        <v>-465</v>
      </c>
      <c r="C13" s="637">
        <v>-8256</v>
      </c>
      <c r="D13" s="586">
        <v>-98.57960568157728</v>
      </c>
      <c r="E13" s="638">
        <v>-2053.6291726779764</v>
      </c>
      <c r="F13" s="270"/>
    </row>
    <row r="14" spans="1:6" ht="14.25">
      <c r="A14" s="318" t="s">
        <v>80</v>
      </c>
      <c r="B14" s="637">
        <v>1696</v>
      </c>
      <c r="C14" s="637">
        <v>5138.953659999999</v>
      </c>
      <c r="D14" s="586">
        <v>359.55056179775283</v>
      </c>
      <c r="E14" s="638">
        <v>1278.2830854186357</v>
      </c>
      <c r="F14" s="270"/>
    </row>
    <row r="15" spans="1:6" ht="14.25">
      <c r="A15" s="318" t="s">
        <v>81</v>
      </c>
      <c r="B15" s="637">
        <v>-2308</v>
      </c>
      <c r="C15" s="637">
        <v>-4018</v>
      </c>
      <c r="D15" s="586">
        <v>-489.29404282382876</v>
      </c>
      <c r="E15" s="638">
        <v>-999.4527635441023</v>
      </c>
      <c r="F15" s="270"/>
    </row>
    <row r="16" spans="1:6" ht="14.25">
      <c r="A16" s="318" t="s">
        <v>82</v>
      </c>
      <c r="B16" s="637">
        <v>-1077</v>
      </c>
      <c r="C16" s="637">
        <v>-7135.046340000001</v>
      </c>
      <c r="D16" s="586">
        <v>-228.32308670765318</v>
      </c>
      <c r="E16" s="638">
        <v>-1774.7988508034427</v>
      </c>
      <c r="F16" s="270"/>
    </row>
    <row r="17" spans="1:6" ht="14.25">
      <c r="A17" s="318" t="s">
        <v>838</v>
      </c>
      <c r="B17" s="639">
        <v>33394</v>
      </c>
      <c r="C17" s="639">
        <v>33466.75529</v>
      </c>
      <c r="D17" s="586">
        <v>7079.499682001273</v>
      </c>
      <c r="E17" s="638">
        <v>8324.649343316252</v>
      </c>
      <c r="F17" s="270"/>
    </row>
    <row r="18" spans="1:6" ht="14.25">
      <c r="A18" s="318" t="s">
        <v>839</v>
      </c>
      <c r="B18" s="637">
        <v>16604</v>
      </c>
      <c r="C18" s="637">
        <v>17001</v>
      </c>
      <c r="D18" s="586">
        <v>3520.033919864321</v>
      </c>
      <c r="E18" s="638">
        <v>4228.894084871399</v>
      </c>
      <c r="F18" s="270"/>
    </row>
    <row r="19" spans="1:6" ht="14.25">
      <c r="A19" s="318" t="s">
        <v>83</v>
      </c>
      <c r="B19" s="637">
        <v>144</v>
      </c>
      <c r="C19" s="637">
        <v>34</v>
      </c>
      <c r="D19" s="586">
        <v>30.527877888488447</v>
      </c>
      <c r="E19" s="638">
        <v>8.45729068205562</v>
      </c>
      <c r="F19" s="270"/>
    </row>
    <row r="20" spans="1:6" ht="14.25">
      <c r="A20" s="318" t="s">
        <v>84</v>
      </c>
      <c r="B20" s="637">
        <v>15848</v>
      </c>
      <c r="C20" s="637">
        <v>15301</v>
      </c>
      <c r="D20" s="586">
        <v>3359.7625609497563</v>
      </c>
      <c r="E20" s="638">
        <v>3806.0295507686183</v>
      </c>
      <c r="F20" s="270"/>
    </row>
    <row r="21" spans="1:6" ht="14.25">
      <c r="A21" s="318" t="s">
        <v>85</v>
      </c>
      <c r="B21" s="637">
        <v>14931</v>
      </c>
      <c r="C21" s="637">
        <v>15335</v>
      </c>
      <c r="D21" s="586">
        <v>3165.359338562646</v>
      </c>
      <c r="E21" s="638">
        <v>3814.486841450674</v>
      </c>
      <c r="F21" s="270"/>
    </row>
    <row r="22" spans="1:6" ht="14.25">
      <c r="A22" s="318" t="s">
        <v>86</v>
      </c>
      <c r="B22" s="637">
        <v>37800</v>
      </c>
      <c r="C22" s="637">
        <v>37800</v>
      </c>
      <c r="D22" s="586">
        <v>8013.567945728218</v>
      </c>
      <c r="E22" s="638">
        <v>9402.51728769713</v>
      </c>
      <c r="F22" s="270"/>
    </row>
    <row r="23" spans="1:6" ht="14.25">
      <c r="A23" s="318" t="s">
        <v>706</v>
      </c>
      <c r="B23" s="637">
        <v>37800000</v>
      </c>
      <c r="C23" s="637">
        <v>37800000</v>
      </c>
      <c r="D23" s="640">
        <v>37800000</v>
      </c>
      <c r="E23" s="638">
        <v>37800000</v>
      </c>
      <c r="F23" s="270"/>
    </row>
    <row r="24" spans="1:6" ht="14.25">
      <c r="A24" s="318" t="s">
        <v>707</v>
      </c>
      <c r="B24" s="765">
        <v>0.013915343915343915</v>
      </c>
      <c r="C24" s="466">
        <v>-0.570434197883598</v>
      </c>
      <c r="D24" s="466">
        <v>0.0031358757058105036</v>
      </c>
      <c r="E24" s="471">
        <v>-0.14672038835453532</v>
      </c>
      <c r="F24" s="270"/>
    </row>
    <row r="25" spans="1:6" ht="28.5">
      <c r="A25" s="318" t="s">
        <v>708</v>
      </c>
      <c r="B25" s="765"/>
      <c r="C25" s="466"/>
      <c r="D25" s="466"/>
      <c r="E25" s="471"/>
      <c r="F25" s="270"/>
    </row>
    <row r="26" spans="1:6" ht="14.25">
      <c r="A26" s="318" t="s">
        <v>709</v>
      </c>
      <c r="B26" s="765">
        <v>0.395</v>
      </c>
      <c r="C26" s="466">
        <v>0.4056878306878307</v>
      </c>
      <c r="D26" s="466">
        <v>0.08373966504133984</v>
      </c>
      <c r="E26" s="471">
        <v>0.10091235030292789</v>
      </c>
      <c r="F26" s="270"/>
    </row>
    <row r="27" spans="1:6" ht="28.5">
      <c r="A27" s="318" t="s">
        <v>710</v>
      </c>
      <c r="B27" s="765"/>
      <c r="C27" s="466"/>
      <c r="D27" s="466"/>
      <c r="E27" s="471"/>
      <c r="F27" s="270"/>
    </row>
    <row r="28" spans="1:6" ht="29.25" thickBot="1">
      <c r="A28" s="319" t="s">
        <v>711</v>
      </c>
      <c r="B28" s="472"/>
      <c r="C28" s="473"/>
      <c r="D28" s="474"/>
      <c r="E28" s="475"/>
      <c r="F28" s="270"/>
    </row>
    <row r="29" spans="1:5" ht="3.75" customHeight="1">
      <c r="A29" s="320"/>
      <c r="B29" s="236"/>
      <c r="C29" s="236"/>
      <c r="D29" s="102"/>
      <c r="E29" s="102"/>
    </row>
    <row r="30" spans="1:5" ht="12.75" hidden="1">
      <c r="A30" s="321"/>
      <c r="B30" s="236"/>
      <c r="C30" s="236"/>
      <c r="D30" s="102"/>
      <c r="E30" s="102"/>
    </row>
    <row r="31" spans="1:5" ht="12.75" hidden="1">
      <c r="A31" s="320"/>
      <c r="B31" s="236"/>
      <c r="C31" s="236"/>
      <c r="D31" s="102"/>
      <c r="E31" s="102"/>
    </row>
    <row r="32" spans="1:3" ht="12.75" hidden="1">
      <c r="A32" s="322"/>
      <c r="B32" s="3"/>
      <c r="C32" s="3"/>
    </row>
    <row r="33" spans="1:3" ht="12.75" hidden="1">
      <c r="A33" s="322"/>
      <c r="B33" s="3"/>
      <c r="C33" s="3"/>
    </row>
    <row r="34" spans="1:3" ht="14.25" hidden="1">
      <c r="A34" s="323"/>
      <c r="B34" s="1"/>
      <c r="C34" s="1"/>
    </row>
    <row r="35" spans="1:3" ht="14.25" hidden="1">
      <c r="A35" s="323"/>
      <c r="B35" s="1"/>
      <c r="C35" s="1"/>
    </row>
    <row r="36" spans="1:3" ht="14.25" hidden="1">
      <c r="A36" s="323"/>
      <c r="B36" s="1"/>
      <c r="C36" s="1"/>
    </row>
    <row r="37" spans="1:3" ht="14.25" hidden="1">
      <c r="A37" s="323"/>
      <c r="B37" s="1"/>
      <c r="C37" s="1"/>
    </row>
  </sheetData>
  <mergeCells count="2">
    <mergeCell ref="B7:C7"/>
    <mergeCell ref="D7:E7"/>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Header>&amp;LMCI Management Spółka Akcyjna&amp;CSA-P 2003&amp;Rw zł</oddHeader>
    <oddFooter>&amp;CKomisja Papierów Wartościowych i Giełd</oddFooter>
  </headerFooter>
</worksheet>
</file>

<file path=xl/worksheets/sheet10.xml><?xml version="1.0" encoding="utf-8"?>
<worksheet xmlns="http://schemas.openxmlformats.org/spreadsheetml/2006/main" xmlns:r="http://schemas.openxmlformats.org/officeDocument/2006/relationships">
  <sheetPr>
    <tabColor indexed="11"/>
  </sheetPr>
  <dimension ref="A1:G20"/>
  <sheetViews>
    <sheetView zoomScale="80" zoomScaleNormal="80" workbookViewId="0" topLeftCell="A1">
      <pane xSplit="1" topLeftCell="B1" activePane="topRight" state="frozen"/>
      <selection pane="topLeft" activeCell="A1" sqref="A1"/>
      <selection pane="topRight" activeCell="D10" sqref="D10"/>
    </sheetView>
  </sheetViews>
  <sheetFormatPr defaultColWidth="9.00390625" defaultRowHeight="12.75"/>
  <cols>
    <col min="1" max="1" width="61.875" style="0" customWidth="1"/>
    <col min="2" max="2" width="18.25390625" style="0" customWidth="1"/>
    <col min="3" max="3" width="18.625" style="0" customWidth="1"/>
    <col min="4" max="5" width="18.375" style="0" customWidth="1"/>
    <col min="6" max="6" width="18.25390625" style="0" customWidth="1"/>
    <col min="7" max="7" width="18.125" style="0" customWidth="1"/>
  </cols>
  <sheetData>
    <row r="1" spans="1:7" ht="15.75">
      <c r="A1" s="108" t="s">
        <v>296</v>
      </c>
      <c r="B1" s="102"/>
      <c r="C1" s="102"/>
      <c r="D1" s="102"/>
      <c r="E1" s="102"/>
      <c r="F1" s="102"/>
      <c r="G1" s="102"/>
    </row>
    <row r="2" spans="1:7" ht="13.5" thickBot="1">
      <c r="A2" s="102"/>
      <c r="B2" s="102"/>
      <c r="C2" s="102"/>
      <c r="D2" s="102"/>
      <c r="E2" s="102"/>
      <c r="F2" s="102"/>
      <c r="G2" s="102"/>
    </row>
    <row r="3" spans="1:7" s="5" customFormat="1" ht="80.25" customHeight="1">
      <c r="A3" s="250" t="s">
        <v>911</v>
      </c>
      <c r="B3" s="251" t="s">
        <v>319</v>
      </c>
      <c r="C3" s="251" t="s">
        <v>320</v>
      </c>
      <c r="D3" s="251" t="s">
        <v>321</v>
      </c>
      <c r="E3" s="251" t="s">
        <v>322</v>
      </c>
      <c r="F3" s="251" t="s">
        <v>323</v>
      </c>
      <c r="G3" s="252" t="s">
        <v>377</v>
      </c>
    </row>
    <row r="4" spans="1:7" ht="14.25">
      <c r="A4" s="68" t="s">
        <v>299</v>
      </c>
      <c r="B4" s="495">
        <v>0</v>
      </c>
      <c r="C4" s="495">
        <v>0</v>
      </c>
      <c r="D4" s="495">
        <v>27583.59</v>
      </c>
      <c r="E4" s="495">
        <v>100000</v>
      </c>
      <c r="F4" s="495">
        <v>40397.84</v>
      </c>
      <c r="G4" s="502">
        <f>SUM(B4:F4)</f>
        <v>167981.43</v>
      </c>
    </row>
    <row r="5" spans="1:7" ht="14.25">
      <c r="A5" s="68" t="s">
        <v>290</v>
      </c>
      <c r="B5" s="495">
        <f>SUM(B6:B7)</f>
        <v>0</v>
      </c>
      <c r="C5" s="495">
        <f>SUM(C6:C6)</f>
        <v>8362.2</v>
      </c>
      <c r="D5" s="495">
        <f>SUM(D6:D7)</f>
        <v>43976.43</v>
      </c>
      <c r="E5" s="495">
        <f>SUM(E6:E7)</f>
        <v>0</v>
      </c>
      <c r="F5" s="495">
        <f>SUM(F6:F7)</f>
        <v>0</v>
      </c>
      <c r="G5" s="502">
        <f aca="true" t="shared" si="0" ref="G5:G20">SUM(B5:F5)</f>
        <v>52338.630000000005</v>
      </c>
    </row>
    <row r="6" spans="1:7" ht="14.25">
      <c r="A6" s="68" t="s">
        <v>750</v>
      </c>
      <c r="B6" s="495"/>
      <c r="C6" s="495">
        <v>8362.2</v>
      </c>
      <c r="D6" s="495"/>
      <c r="E6" s="495"/>
      <c r="F6" s="495"/>
      <c r="G6" s="502">
        <f t="shared" si="0"/>
        <v>8362.2</v>
      </c>
    </row>
    <row r="7" spans="1:7" ht="14.25">
      <c r="A7" s="68" t="s">
        <v>100</v>
      </c>
      <c r="B7" s="495"/>
      <c r="C7" s="2"/>
      <c r="D7" s="495">
        <v>43976.43</v>
      </c>
      <c r="E7" s="495"/>
      <c r="F7" s="495"/>
      <c r="G7" s="502">
        <f t="shared" si="0"/>
        <v>43976.43</v>
      </c>
    </row>
    <row r="8" spans="1:7" ht="14.25">
      <c r="A8" s="68" t="s">
        <v>292</v>
      </c>
      <c r="B8" s="495">
        <f>SUM(B9:B9)</f>
        <v>0</v>
      </c>
      <c r="C8" s="495">
        <f>SUM(C9:C9)</f>
        <v>0</v>
      </c>
      <c r="D8" s="495">
        <f>SUM(D9:D9)</f>
        <v>-5028</v>
      </c>
      <c r="E8" s="495">
        <f>SUM(E9:E9)</f>
        <v>0</v>
      </c>
      <c r="F8" s="495">
        <f>SUM(F9:F9)</f>
        <v>-10300</v>
      </c>
      <c r="G8" s="502">
        <f t="shared" si="0"/>
        <v>-15328</v>
      </c>
    </row>
    <row r="9" spans="1:7" ht="14.25">
      <c r="A9" s="68" t="s">
        <v>34</v>
      </c>
      <c r="B9" s="495"/>
      <c r="C9" s="495"/>
      <c r="D9" s="495">
        <v>-5028</v>
      </c>
      <c r="E9" s="495"/>
      <c r="F9" s="495">
        <v>-10300</v>
      </c>
      <c r="G9" s="502">
        <f t="shared" si="0"/>
        <v>-15328</v>
      </c>
    </row>
    <row r="10" spans="1:7" ht="14.25">
      <c r="A10" s="68" t="s">
        <v>300</v>
      </c>
      <c r="B10" s="495">
        <f>B4+B5+B8</f>
        <v>0</v>
      </c>
      <c r="C10" s="495">
        <f>C4+C5+C8</f>
        <v>8362.2</v>
      </c>
      <c r="D10" s="495">
        <f>D4+D5+D8</f>
        <v>66532.02</v>
      </c>
      <c r="E10" s="495">
        <f>E4+E5+E8</f>
        <v>100000</v>
      </c>
      <c r="F10" s="495">
        <f>F4+F5+F8</f>
        <v>30097.839999999997</v>
      </c>
      <c r="G10" s="502">
        <f t="shared" si="0"/>
        <v>204992.06</v>
      </c>
    </row>
    <row r="11" spans="1:7" ht="14.25">
      <c r="A11" s="68" t="s">
        <v>301</v>
      </c>
      <c r="B11" s="495"/>
      <c r="C11" s="495">
        <v>0</v>
      </c>
      <c r="D11" s="495">
        <v>26043.59</v>
      </c>
      <c r="E11" s="495">
        <v>20000.04</v>
      </c>
      <c r="F11" s="495">
        <v>40397.84</v>
      </c>
      <c r="G11" s="502">
        <f t="shared" si="0"/>
        <v>86441.47</v>
      </c>
    </row>
    <row r="12" spans="1:7" ht="14.25">
      <c r="A12" s="68" t="s">
        <v>294</v>
      </c>
      <c r="B12" s="495">
        <f>B13+B14</f>
        <v>0</v>
      </c>
      <c r="C12" s="495">
        <f>C13+C14</f>
        <v>696.8</v>
      </c>
      <c r="D12" s="495">
        <f>D13+D14</f>
        <v>6848.259999999999</v>
      </c>
      <c r="E12" s="495">
        <f>E13+E14</f>
        <v>39999.89</v>
      </c>
      <c r="F12" s="495">
        <f>F13+F14</f>
        <v>-10300</v>
      </c>
      <c r="G12" s="502">
        <f t="shared" si="0"/>
        <v>37244.95</v>
      </c>
    </row>
    <row r="13" spans="1:7" ht="14.25">
      <c r="A13" s="68" t="s">
        <v>1340</v>
      </c>
      <c r="B13" s="495"/>
      <c r="C13" s="495">
        <v>696.8</v>
      </c>
      <c r="D13" s="495">
        <v>8859.46</v>
      </c>
      <c r="E13" s="495">
        <v>39999.89</v>
      </c>
      <c r="F13" s="495"/>
      <c r="G13" s="502">
        <f t="shared" si="0"/>
        <v>49556.149999999994</v>
      </c>
    </row>
    <row r="14" spans="1:7" ht="14.25">
      <c r="A14" s="68" t="s">
        <v>797</v>
      </c>
      <c r="B14" s="495"/>
      <c r="C14" s="495"/>
      <c r="D14" s="495">
        <v>-2011.2</v>
      </c>
      <c r="E14" s="495"/>
      <c r="F14" s="495">
        <v>-10300</v>
      </c>
      <c r="G14" s="502">
        <f t="shared" si="0"/>
        <v>-12311.2</v>
      </c>
    </row>
    <row r="15" spans="1:7" ht="14.25">
      <c r="A15" s="68" t="s">
        <v>295</v>
      </c>
      <c r="B15" s="495">
        <f>B11+B12</f>
        <v>0</v>
      </c>
      <c r="C15" s="495">
        <f>C11+C12</f>
        <v>696.8</v>
      </c>
      <c r="D15" s="495">
        <f>D11+D12</f>
        <v>32891.85</v>
      </c>
      <c r="E15" s="495">
        <f>E11+E12</f>
        <v>59999.93</v>
      </c>
      <c r="F15" s="495">
        <f>F11+F12</f>
        <v>30097.839999999997</v>
      </c>
      <c r="G15" s="502">
        <f t="shared" si="0"/>
        <v>123686.42</v>
      </c>
    </row>
    <row r="16" spans="1:7" ht="14.25">
      <c r="A16" s="68" t="s">
        <v>878</v>
      </c>
      <c r="B16" s="495"/>
      <c r="C16" s="495"/>
      <c r="D16" s="495"/>
      <c r="E16" s="495"/>
      <c r="F16" s="495"/>
      <c r="G16" s="502">
        <f t="shared" si="0"/>
        <v>0</v>
      </c>
    </row>
    <row r="17" spans="1:7" ht="14.25">
      <c r="A17" s="68" t="s">
        <v>881</v>
      </c>
      <c r="B17" s="495"/>
      <c r="C17" s="495"/>
      <c r="D17" s="495"/>
      <c r="E17" s="495"/>
      <c r="F17" s="495"/>
      <c r="G17" s="502">
        <f t="shared" si="0"/>
        <v>0</v>
      </c>
    </row>
    <row r="18" spans="1:7" ht="14.25">
      <c r="A18" s="68" t="s">
        <v>882</v>
      </c>
      <c r="B18" s="495"/>
      <c r="C18" s="495"/>
      <c r="D18" s="495"/>
      <c r="E18" s="495"/>
      <c r="F18" s="495"/>
      <c r="G18" s="502">
        <f t="shared" si="0"/>
        <v>0</v>
      </c>
    </row>
    <row r="19" spans="1:7" ht="15">
      <c r="A19" s="68" t="s">
        <v>879</v>
      </c>
      <c r="B19" s="500">
        <f>B16+B17-B18</f>
        <v>0</v>
      </c>
      <c r="C19" s="500">
        <f>C16+C17-C18</f>
        <v>0</v>
      </c>
      <c r="D19" s="500">
        <f>D16+D17-D18</f>
        <v>0</v>
      </c>
      <c r="E19" s="500">
        <f>E16+E17-E18</f>
        <v>0</v>
      </c>
      <c r="F19" s="500">
        <f>F16+F17-F18</f>
        <v>0</v>
      </c>
      <c r="G19" s="501">
        <f t="shared" si="0"/>
        <v>0</v>
      </c>
    </row>
    <row r="20" spans="1:7" ht="15.75" thickBot="1">
      <c r="A20" s="69" t="s">
        <v>912</v>
      </c>
      <c r="B20" s="511">
        <f>B10-B15-B19</f>
        <v>0</v>
      </c>
      <c r="C20" s="511">
        <f>C10-C15-C19</f>
        <v>7665.400000000001</v>
      </c>
      <c r="D20" s="511">
        <f>D10-D15-D19</f>
        <v>33640.170000000006</v>
      </c>
      <c r="E20" s="511">
        <f>E10-E15-E19</f>
        <v>40000.07</v>
      </c>
      <c r="F20" s="511">
        <f>F10-F15-F19</f>
        <v>0</v>
      </c>
      <c r="G20" s="512">
        <f t="shared" si="0"/>
        <v>81305.64000000001</v>
      </c>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11.xml><?xml version="1.0" encoding="utf-8"?>
<worksheet xmlns="http://schemas.openxmlformats.org/spreadsheetml/2006/main" xmlns:r="http://schemas.openxmlformats.org/officeDocument/2006/relationships">
  <dimension ref="A1:M17"/>
  <sheetViews>
    <sheetView zoomScale="75" zoomScaleNormal="75" zoomScaleSheetLayoutView="75" workbookViewId="0" topLeftCell="A1">
      <selection activeCell="A1" sqref="A1"/>
    </sheetView>
  </sheetViews>
  <sheetFormatPr defaultColWidth="9.00390625" defaultRowHeight="12.75" zeroHeight="1"/>
  <cols>
    <col min="1" max="1" width="4.00390625" style="0" customWidth="1"/>
    <col min="2" max="2" width="28.375" style="0" customWidth="1"/>
    <col min="3" max="3" width="16.875" style="0" customWidth="1"/>
    <col min="4" max="4" width="18.75390625" style="0" customWidth="1"/>
    <col min="5" max="5" width="31.125" style="0" customWidth="1"/>
    <col min="6" max="6" width="32.625" style="0" customWidth="1"/>
    <col min="7" max="7" width="15.25390625" style="0" customWidth="1"/>
    <col min="8" max="8" width="17.625" style="0" customWidth="1"/>
    <col min="9" max="10" width="15.25390625" style="0" customWidth="1"/>
    <col min="11" max="12" width="15.25390625" style="575" customWidth="1"/>
    <col min="13" max="13" width="25.25390625" style="0" customWidth="1"/>
    <col min="14" max="14" width="0.6171875" style="0" customWidth="1"/>
    <col min="15" max="16384" width="0" style="0" hidden="1" customWidth="1"/>
  </cols>
  <sheetData>
    <row r="1" spans="1:13" ht="16.5" thickBot="1">
      <c r="A1" s="15" t="s">
        <v>523</v>
      </c>
      <c r="B1" s="108"/>
      <c r="C1" s="102"/>
      <c r="D1" s="102"/>
      <c r="E1" s="102"/>
      <c r="F1" s="102"/>
      <c r="G1" s="102"/>
      <c r="H1" s="102"/>
      <c r="I1" s="102"/>
      <c r="J1" s="102"/>
      <c r="K1" s="571"/>
      <c r="L1" s="571"/>
      <c r="M1" s="102"/>
    </row>
    <row r="2" spans="1:13" ht="14.25">
      <c r="A2" s="121" t="s">
        <v>982</v>
      </c>
      <c r="B2" s="136"/>
      <c r="C2" s="123"/>
      <c r="D2" s="123"/>
      <c r="E2" s="123"/>
      <c r="F2" s="123"/>
      <c r="G2" s="123"/>
      <c r="H2" s="123"/>
      <c r="I2" s="123"/>
      <c r="J2" s="123"/>
      <c r="K2" s="572"/>
      <c r="L2" s="572"/>
      <c r="M2" s="124"/>
    </row>
    <row r="3" spans="1:13" ht="14.25">
      <c r="A3" s="125" t="s">
        <v>985</v>
      </c>
      <c r="B3" s="128" t="s">
        <v>986</v>
      </c>
      <c r="C3" s="126" t="s">
        <v>328</v>
      </c>
      <c r="D3" s="126" t="s">
        <v>329</v>
      </c>
      <c r="E3" s="127" t="s">
        <v>330</v>
      </c>
      <c r="F3" s="128" t="s">
        <v>331</v>
      </c>
      <c r="G3" s="126" t="s">
        <v>332</v>
      </c>
      <c r="H3" s="126" t="s">
        <v>333</v>
      </c>
      <c r="I3" s="129" t="s">
        <v>334</v>
      </c>
      <c r="J3" s="130" t="s">
        <v>335</v>
      </c>
      <c r="K3" s="573" t="s">
        <v>336</v>
      </c>
      <c r="L3" s="573" t="s">
        <v>337</v>
      </c>
      <c r="M3" s="131" t="s">
        <v>338</v>
      </c>
    </row>
    <row r="4" spans="1:13" ht="94.5" customHeight="1">
      <c r="A4" s="140"/>
      <c r="B4" s="137" t="s">
        <v>987</v>
      </c>
      <c r="C4" s="133" t="s">
        <v>339</v>
      </c>
      <c r="D4" s="134" t="s">
        <v>76</v>
      </c>
      <c r="E4" s="134" t="s">
        <v>983</v>
      </c>
      <c r="F4" s="134" t="s">
        <v>519</v>
      </c>
      <c r="G4" s="134" t="s">
        <v>520</v>
      </c>
      <c r="H4" s="134" t="s">
        <v>521</v>
      </c>
      <c r="I4" s="134" t="s">
        <v>522</v>
      </c>
      <c r="J4" s="134" t="s">
        <v>524</v>
      </c>
      <c r="K4" s="574" t="s">
        <v>525</v>
      </c>
      <c r="L4" s="574" t="s">
        <v>77</v>
      </c>
      <c r="M4" s="135" t="s">
        <v>526</v>
      </c>
    </row>
    <row r="5" spans="1:13" s="1" customFormat="1" ht="114">
      <c r="A5" s="560" t="s">
        <v>1341</v>
      </c>
      <c r="B5" s="440" t="s">
        <v>1342</v>
      </c>
      <c r="C5" s="440" t="s">
        <v>49</v>
      </c>
      <c r="D5" s="440" t="s">
        <v>50</v>
      </c>
      <c r="E5" s="442" t="s">
        <v>1343</v>
      </c>
      <c r="F5" s="442" t="s">
        <v>916</v>
      </c>
      <c r="G5" s="440" t="s">
        <v>1344</v>
      </c>
      <c r="H5" s="576">
        <v>2947</v>
      </c>
      <c r="I5" s="576">
        <v>0</v>
      </c>
      <c r="J5" s="576">
        <v>2947</v>
      </c>
      <c r="K5" s="577">
        <v>0.3836</v>
      </c>
      <c r="L5" s="577">
        <v>0.3836</v>
      </c>
      <c r="M5" s="578" t="s">
        <v>280</v>
      </c>
    </row>
    <row r="6" spans="1:13" s="1" customFormat="1" ht="71.25">
      <c r="A6" s="560" t="s">
        <v>1345</v>
      </c>
      <c r="B6" s="440" t="s">
        <v>840</v>
      </c>
      <c r="C6" s="440" t="s">
        <v>51</v>
      </c>
      <c r="D6" s="440" t="s">
        <v>1347</v>
      </c>
      <c r="E6" s="440" t="s">
        <v>1348</v>
      </c>
      <c r="F6" s="442" t="s">
        <v>1349</v>
      </c>
      <c r="G6" s="440" t="s">
        <v>1350</v>
      </c>
      <c r="H6" s="576">
        <v>15381</v>
      </c>
      <c r="I6" s="576">
        <v>4589</v>
      </c>
      <c r="J6" s="576">
        <v>10792</v>
      </c>
      <c r="K6" s="577">
        <v>0.7616</v>
      </c>
      <c r="L6" s="577">
        <v>0.7616</v>
      </c>
      <c r="M6" s="578" t="s">
        <v>280</v>
      </c>
    </row>
    <row r="7" spans="1:13" s="1" customFormat="1" ht="99.75">
      <c r="A7" s="560" t="s">
        <v>1351</v>
      </c>
      <c r="B7" s="441" t="s">
        <v>1353</v>
      </c>
      <c r="C7" s="440" t="s">
        <v>113</v>
      </c>
      <c r="D7" s="443" t="s">
        <v>1354</v>
      </c>
      <c r="E7" s="441" t="s">
        <v>1348</v>
      </c>
      <c r="F7" s="442" t="s">
        <v>1349</v>
      </c>
      <c r="G7" s="440" t="s">
        <v>1355</v>
      </c>
      <c r="H7" s="576">
        <v>1697</v>
      </c>
      <c r="I7" s="576">
        <v>0</v>
      </c>
      <c r="J7" s="576">
        <v>1697</v>
      </c>
      <c r="K7" s="577">
        <v>0.6666</v>
      </c>
      <c r="L7" s="577">
        <v>0.6666</v>
      </c>
      <c r="M7" s="578" t="s">
        <v>280</v>
      </c>
    </row>
    <row r="8" spans="1:13" s="1" customFormat="1" ht="99.75">
      <c r="A8" s="560" t="s">
        <v>1352</v>
      </c>
      <c r="B8" s="441" t="s">
        <v>841</v>
      </c>
      <c r="C8" s="440" t="s">
        <v>49</v>
      </c>
      <c r="D8" s="443" t="s">
        <v>811</v>
      </c>
      <c r="E8" s="441" t="s">
        <v>1348</v>
      </c>
      <c r="F8" s="442" t="s">
        <v>916</v>
      </c>
      <c r="G8" s="440" t="s">
        <v>1358</v>
      </c>
      <c r="H8" s="576">
        <v>2793</v>
      </c>
      <c r="I8" s="576">
        <v>0</v>
      </c>
      <c r="J8" s="576">
        <v>2793</v>
      </c>
      <c r="K8" s="577">
        <v>0.9447</v>
      </c>
      <c r="L8" s="577">
        <v>0.9447</v>
      </c>
      <c r="M8" s="578" t="s">
        <v>280</v>
      </c>
    </row>
    <row r="9" spans="1:13" s="1" customFormat="1" ht="99.75">
      <c r="A9" s="560" t="s">
        <v>1356</v>
      </c>
      <c r="B9" s="441" t="s">
        <v>1360</v>
      </c>
      <c r="C9" s="440" t="s">
        <v>812</v>
      </c>
      <c r="D9" s="443" t="s">
        <v>813</v>
      </c>
      <c r="E9" s="441" t="s">
        <v>1343</v>
      </c>
      <c r="F9" s="442" t="s">
        <v>917</v>
      </c>
      <c r="G9" s="440" t="s">
        <v>1361</v>
      </c>
      <c r="H9" s="576">
        <v>10200</v>
      </c>
      <c r="I9" s="576">
        <v>9180</v>
      </c>
      <c r="J9" s="576">
        <v>1020</v>
      </c>
      <c r="K9" s="577">
        <v>0.3605</v>
      </c>
      <c r="L9" s="577">
        <v>0.3605</v>
      </c>
      <c r="M9" s="578" t="s">
        <v>280</v>
      </c>
    </row>
    <row r="10" spans="1:13" s="1" customFormat="1" ht="71.25">
      <c r="A10" s="560" t="s">
        <v>1359</v>
      </c>
      <c r="B10" s="441" t="s">
        <v>1363</v>
      </c>
      <c r="C10" s="440" t="s">
        <v>814</v>
      </c>
      <c r="D10" s="443" t="s">
        <v>815</v>
      </c>
      <c r="E10" s="441" t="s">
        <v>1348</v>
      </c>
      <c r="F10" s="442" t="s">
        <v>916</v>
      </c>
      <c r="G10" s="440" t="s">
        <v>1364</v>
      </c>
      <c r="H10" s="576">
        <v>1199</v>
      </c>
      <c r="I10" s="576">
        <v>949</v>
      </c>
      <c r="J10" s="576">
        <v>250</v>
      </c>
      <c r="K10" s="577">
        <v>0.7371</v>
      </c>
      <c r="L10" s="577">
        <v>0.7371</v>
      </c>
      <c r="M10" s="578" t="s">
        <v>280</v>
      </c>
    </row>
    <row r="11" spans="1:13" s="1" customFormat="1" ht="99.75">
      <c r="A11" s="560" t="s">
        <v>1362</v>
      </c>
      <c r="B11" s="441" t="s">
        <v>1367</v>
      </c>
      <c r="C11" s="440" t="s">
        <v>817</v>
      </c>
      <c r="D11" s="443" t="s">
        <v>816</v>
      </c>
      <c r="E11" s="441" t="s">
        <v>1348</v>
      </c>
      <c r="F11" s="442" t="s">
        <v>1349</v>
      </c>
      <c r="G11" s="440" t="s">
        <v>1368</v>
      </c>
      <c r="H11" s="576">
        <v>3853</v>
      </c>
      <c r="I11" s="576">
        <v>0</v>
      </c>
      <c r="J11" s="576">
        <v>3853</v>
      </c>
      <c r="K11" s="577">
        <v>0.9378</v>
      </c>
      <c r="L11" s="577">
        <v>0.9378</v>
      </c>
      <c r="M11" s="578" t="s">
        <v>280</v>
      </c>
    </row>
    <row r="12" spans="1:13" s="1" customFormat="1" ht="99.75">
      <c r="A12" s="560" t="s">
        <v>1365</v>
      </c>
      <c r="B12" s="441" t="s">
        <v>843</v>
      </c>
      <c r="C12" s="440" t="s">
        <v>115</v>
      </c>
      <c r="D12" s="443" t="s">
        <v>816</v>
      </c>
      <c r="E12" s="441" t="s">
        <v>1348</v>
      </c>
      <c r="F12" s="442" t="s">
        <v>916</v>
      </c>
      <c r="G12" s="440" t="s">
        <v>703</v>
      </c>
      <c r="H12" s="576">
        <v>537</v>
      </c>
      <c r="I12" s="576">
        <v>0</v>
      </c>
      <c r="J12" s="576">
        <v>537</v>
      </c>
      <c r="K12" s="577">
        <v>0.5085</v>
      </c>
      <c r="L12" s="577">
        <v>0.5085</v>
      </c>
      <c r="M12" s="578" t="s">
        <v>1027</v>
      </c>
    </row>
    <row r="13" spans="1:13" s="323" customFormat="1" ht="114">
      <c r="A13" s="440" t="s">
        <v>1366</v>
      </c>
      <c r="B13" s="664" t="s">
        <v>842</v>
      </c>
      <c r="C13" s="664" t="s">
        <v>114</v>
      </c>
      <c r="D13" s="664" t="s">
        <v>819</v>
      </c>
      <c r="E13" s="664" t="s">
        <v>1348</v>
      </c>
      <c r="F13" s="664" t="s">
        <v>916</v>
      </c>
      <c r="G13" s="664" t="s">
        <v>820</v>
      </c>
      <c r="H13" s="576">
        <v>75</v>
      </c>
      <c r="I13" s="576">
        <v>0</v>
      </c>
      <c r="J13" s="576">
        <v>75</v>
      </c>
      <c r="K13" s="665">
        <v>0.75</v>
      </c>
      <c r="L13" s="577">
        <v>0.75</v>
      </c>
      <c r="M13" s="666" t="s">
        <v>280</v>
      </c>
    </row>
    <row r="14" spans="1:13" ht="86.25" thickBot="1">
      <c r="A14" s="659" t="s">
        <v>1369</v>
      </c>
      <c r="B14" s="660" t="s">
        <v>1128</v>
      </c>
      <c r="C14" s="660" t="s">
        <v>114</v>
      </c>
      <c r="D14" s="822" t="s">
        <v>494</v>
      </c>
      <c r="E14" s="660" t="s">
        <v>1348</v>
      </c>
      <c r="F14" s="660" t="s">
        <v>916</v>
      </c>
      <c r="G14" s="660" t="s">
        <v>495</v>
      </c>
      <c r="H14" s="661">
        <v>50</v>
      </c>
      <c r="I14" s="661">
        <v>0</v>
      </c>
      <c r="J14" s="661">
        <v>50</v>
      </c>
      <c r="K14" s="662">
        <v>0.51</v>
      </c>
      <c r="L14" s="821">
        <v>0.51</v>
      </c>
      <c r="M14" s="663" t="s">
        <v>280</v>
      </c>
    </row>
    <row r="15" spans="8:10" ht="1.5" customHeight="1">
      <c r="H15" s="325"/>
      <c r="J15" s="325"/>
    </row>
    <row r="16" ht="14.25" hidden="1">
      <c r="J16" s="667"/>
    </row>
    <row r="17" ht="12.75" hidden="1">
      <c r="J17" s="325"/>
    </row>
  </sheetData>
  <printOptions/>
  <pageMargins left="0.7874015748031497" right="0.7874015748031497" top="0.984251968503937" bottom="0.984251968503937" header="0.5118110236220472" footer="0.5118110236220472"/>
  <pageSetup horizontalDpi="600" verticalDpi="600" orientation="landscape" paperSize="9" scale="48" r:id="rId3"/>
  <headerFooter alignWithMargins="0">
    <oddHeader>&amp;LMCI Management Spółka Akcyjna&amp;CSA-P 2002&amp;Rw tys. zł</oddHeader>
    <oddFooter>&amp;CKomisja Papierów Wartościowych i Giełd</oddFooter>
  </headerFooter>
  <legacyDrawing r:id="rId2"/>
</worksheet>
</file>

<file path=xl/worksheets/sheet12.xml><?xml version="1.0" encoding="utf-8"?>
<worksheet xmlns="http://schemas.openxmlformats.org/spreadsheetml/2006/main" xmlns:r="http://schemas.openxmlformats.org/officeDocument/2006/relationships">
  <dimension ref="A1:S16"/>
  <sheetViews>
    <sheetView zoomScale="80" zoomScaleNormal="80" zoomScaleSheetLayoutView="100" workbookViewId="0" topLeftCell="A1">
      <selection activeCell="A1" sqref="A1"/>
    </sheetView>
  </sheetViews>
  <sheetFormatPr defaultColWidth="9.00390625" defaultRowHeight="12.75" zeroHeight="1"/>
  <cols>
    <col min="1" max="1" width="3.625" style="0" customWidth="1"/>
    <col min="2" max="2" width="36.75390625" style="0" bestFit="1" customWidth="1"/>
    <col min="3" max="3" width="13.875" style="0" customWidth="1"/>
    <col min="4" max="6" width="12.125" style="0" customWidth="1"/>
    <col min="7" max="7" width="14.375" style="0" customWidth="1"/>
    <col min="8" max="8" width="17.125" style="0" bestFit="1" customWidth="1"/>
    <col min="9" max="9" width="13.875" style="0" bestFit="1" customWidth="1"/>
    <col min="10" max="11" width="15.375" style="0" customWidth="1"/>
    <col min="12" max="12" width="15.125" style="0" customWidth="1"/>
    <col min="13" max="13" width="14.125" style="0" customWidth="1"/>
    <col min="14" max="14" width="15.125" style="0" customWidth="1"/>
    <col min="15" max="15" width="15.25390625" style="0" customWidth="1"/>
    <col min="16" max="16" width="13.875" style="0" customWidth="1"/>
    <col min="17" max="17" width="14.375" style="0" bestFit="1" customWidth="1"/>
    <col min="18" max="19" width="14.375" style="0" customWidth="1"/>
    <col min="20" max="20" width="0.74609375" style="0" customWidth="1"/>
    <col min="21" max="16384" width="0" style="0" hidden="1" customWidth="1"/>
  </cols>
  <sheetData>
    <row r="1" spans="1:19" ht="16.5" thickBot="1">
      <c r="A1" s="15" t="s">
        <v>925</v>
      </c>
      <c r="B1" s="108"/>
      <c r="C1" s="102"/>
      <c r="D1" s="102"/>
      <c r="E1" s="102"/>
      <c r="F1" s="102"/>
      <c r="G1" s="102"/>
      <c r="H1" s="102"/>
      <c r="I1" s="102"/>
      <c r="J1" s="102"/>
      <c r="K1" s="102"/>
      <c r="L1" s="102"/>
      <c r="M1" s="102"/>
      <c r="N1" s="102"/>
      <c r="O1" s="102"/>
      <c r="P1" s="102"/>
      <c r="Q1" s="102"/>
      <c r="R1" s="102"/>
      <c r="S1" s="102"/>
    </row>
    <row r="2" spans="1:19" ht="15">
      <c r="A2" s="121" t="s">
        <v>556</v>
      </c>
      <c r="B2" s="141"/>
      <c r="C2" s="17"/>
      <c r="D2" s="17"/>
      <c r="E2" s="17"/>
      <c r="F2" s="17"/>
      <c r="G2" s="17"/>
      <c r="H2" s="17"/>
      <c r="I2" s="17"/>
      <c r="J2" s="17"/>
      <c r="K2" s="17"/>
      <c r="L2" s="17"/>
      <c r="M2" s="17"/>
      <c r="N2" s="17"/>
      <c r="O2" s="17"/>
      <c r="P2" s="17"/>
      <c r="Q2" s="17"/>
      <c r="R2" s="17"/>
      <c r="S2" s="18"/>
    </row>
    <row r="3" spans="1:19" ht="12.75">
      <c r="A3" s="34" t="s">
        <v>985</v>
      </c>
      <c r="B3" s="33" t="s">
        <v>986</v>
      </c>
      <c r="C3" s="36" t="s">
        <v>557</v>
      </c>
      <c r="D3" s="37"/>
      <c r="E3" s="38"/>
      <c r="F3" s="143" t="s">
        <v>993</v>
      </c>
      <c r="G3" s="37"/>
      <c r="H3" s="37"/>
      <c r="I3" s="39"/>
      <c r="J3" s="35" t="s">
        <v>1011</v>
      </c>
      <c r="K3" s="144" t="s">
        <v>994</v>
      </c>
      <c r="L3" s="40"/>
      <c r="M3" s="48" t="s">
        <v>560</v>
      </c>
      <c r="N3" s="145" t="s">
        <v>995</v>
      </c>
      <c r="O3" s="47"/>
      <c r="P3" s="7" t="s">
        <v>561</v>
      </c>
      <c r="Q3" s="7" t="s">
        <v>562</v>
      </c>
      <c r="R3" s="7" t="s">
        <v>563</v>
      </c>
      <c r="S3" s="23" t="s">
        <v>564</v>
      </c>
    </row>
    <row r="4" spans="1:19" s="290" customFormat="1" ht="54.75" customHeight="1">
      <c r="A4" s="282"/>
      <c r="B4" s="283" t="s">
        <v>988</v>
      </c>
      <c r="C4" s="284" t="s">
        <v>989</v>
      </c>
      <c r="D4" s="285"/>
      <c r="E4" s="285"/>
      <c r="F4" s="285"/>
      <c r="G4" s="285"/>
      <c r="H4" s="285"/>
      <c r="I4" s="286"/>
      <c r="J4" s="287" t="s">
        <v>991</v>
      </c>
      <c r="K4" s="447"/>
      <c r="L4" s="286"/>
      <c r="M4" s="448" t="s">
        <v>565</v>
      </c>
      <c r="N4" s="447"/>
      <c r="O4" s="286"/>
      <c r="P4" s="288" t="s">
        <v>566</v>
      </c>
      <c r="Q4" s="448" t="s">
        <v>567</v>
      </c>
      <c r="R4" s="288" t="s">
        <v>569</v>
      </c>
      <c r="S4" s="289" t="s">
        <v>568</v>
      </c>
    </row>
    <row r="5" spans="1:19" ht="76.5">
      <c r="A5" s="27"/>
      <c r="B5" s="142"/>
      <c r="C5" s="46"/>
      <c r="D5" s="19" t="s">
        <v>558</v>
      </c>
      <c r="E5" s="19" t="s">
        <v>1007</v>
      </c>
      <c r="F5" s="19" t="s">
        <v>1008</v>
      </c>
      <c r="G5" s="43" t="s">
        <v>990</v>
      </c>
      <c r="H5" s="44"/>
      <c r="I5" s="29"/>
      <c r="J5" s="28" t="s">
        <v>992</v>
      </c>
      <c r="K5" s="449"/>
      <c r="L5" s="41"/>
      <c r="M5" s="450"/>
      <c r="N5" s="449"/>
      <c r="O5" s="41"/>
      <c r="P5" s="45"/>
      <c r="Q5" s="449"/>
      <c r="R5" s="51" t="s">
        <v>570</v>
      </c>
      <c r="S5" s="32" t="s">
        <v>571</v>
      </c>
    </row>
    <row r="6" spans="1:19" ht="51">
      <c r="A6" s="26"/>
      <c r="B6" s="41"/>
      <c r="C6" s="20"/>
      <c r="D6" s="20"/>
      <c r="E6" s="20"/>
      <c r="F6" s="20"/>
      <c r="G6" s="20"/>
      <c r="H6" s="21" t="s">
        <v>1009</v>
      </c>
      <c r="I6" s="21" t="s">
        <v>1010</v>
      </c>
      <c r="J6" s="42"/>
      <c r="K6" s="16" t="s">
        <v>996</v>
      </c>
      <c r="L6" s="16" t="s">
        <v>997</v>
      </c>
      <c r="M6" s="20"/>
      <c r="N6" s="16" t="s">
        <v>967</v>
      </c>
      <c r="O6" s="16" t="s">
        <v>968</v>
      </c>
      <c r="P6" s="20"/>
      <c r="Q6" s="20"/>
      <c r="R6" s="20"/>
      <c r="S6" s="49"/>
    </row>
    <row r="7" spans="1:19" s="580" customFormat="1" ht="12.75">
      <c r="A7" s="585" t="s">
        <v>1341</v>
      </c>
      <c r="B7" s="561" t="s">
        <v>1342</v>
      </c>
      <c r="C7" s="586">
        <v>384.53980000000047</v>
      </c>
      <c r="D7" s="586">
        <v>5672.842</v>
      </c>
      <c r="E7" s="586">
        <v>0</v>
      </c>
      <c r="F7" s="586">
        <v>2927.4666</v>
      </c>
      <c r="G7" s="586">
        <v>-8215.7688</v>
      </c>
      <c r="H7" s="586">
        <v>-7235.83638</v>
      </c>
      <c r="I7" s="586">
        <v>-979.9324200000001</v>
      </c>
      <c r="J7" s="586">
        <v>406.36084000000005</v>
      </c>
      <c r="K7" s="586">
        <v>0</v>
      </c>
      <c r="L7" s="586">
        <v>297.13549</v>
      </c>
      <c r="M7" s="586">
        <v>231.54023</v>
      </c>
      <c r="N7" s="586">
        <v>0</v>
      </c>
      <c r="O7" s="586">
        <v>231.54023</v>
      </c>
      <c r="P7" s="586">
        <v>790.9006400000001</v>
      </c>
      <c r="Q7" s="586">
        <v>1999.82029</v>
      </c>
      <c r="R7" s="586">
        <v>0</v>
      </c>
      <c r="S7" s="587">
        <v>0</v>
      </c>
    </row>
    <row r="8" spans="1:19" s="580" customFormat="1" ht="12.75">
      <c r="A8" s="585" t="s">
        <v>1345</v>
      </c>
      <c r="B8" s="561" t="s">
        <v>840</v>
      </c>
      <c r="C8" s="586">
        <v>3316.98772</v>
      </c>
      <c r="D8" s="586">
        <v>2526.05</v>
      </c>
      <c r="E8" s="586">
        <v>0</v>
      </c>
      <c r="F8" s="586">
        <v>319.42361</v>
      </c>
      <c r="G8" s="586">
        <v>471.51410999999996</v>
      </c>
      <c r="H8" s="586">
        <v>0</v>
      </c>
      <c r="I8" s="586">
        <v>428.95410999999524</v>
      </c>
      <c r="J8" s="586">
        <v>13056.46517</v>
      </c>
      <c r="K8" s="586">
        <v>144.35364</v>
      </c>
      <c r="L8" s="586">
        <v>12713.35875</v>
      </c>
      <c r="M8" s="586">
        <v>12480.823949999998</v>
      </c>
      <c r="N8" s="586">
        <v>3046.47842</v>
      </c>
      <c r="O8" s="586">
        <v>9434.345529999999</v>
      </c>
      <c r="P8" s="586">
        <v>16373.45289</v>
      </c>
      <c r="Q8" s="586">
        <v>35035.98433</v>
      </c>
      <c r="R8" s="586">
        <v>0</v>
      </c>
      <c r="S8" s="587">
        <v>0</v>
      </c>
    </row>
    <row r="9" spans="1:19" s="580" customFormat="1" ht="12.75">
      <c r="A9" s="585" t="s">
        <v>1351</v>
      </c>
      <c r="B9" s="561" t="s">
        <v>1353</v>
      </c>
      <c r="C9" s="586">
        <v>2797.7531199999985</v>
      </c>
      <c r="D9" s="586">
        <v>2500</v>
      </c>
      <c r="E9" s="586">
        <v>0</v>
      </c>
      <c r="F9" s="586">
        <v>0</v>
      </c>
      <c r="G9" s="586">
        <v>297.7531199999987</v>
      </c>
      <c r="H9" s="586">
        <v>273.1562299999992</v>
      </c>
      <c r="I9" s="586">
        <v>24.596889999999462</v>
      </c>
      <c r="J9" s="586">
        <v>209.21111</v>
      </c>
      <c r="K9" s="586">
        <v>0</v>
      </c>
      <c r="L9" s="586">
        <v>117.70075999999999</v>
      </c>
      <c r="M9" s="586">
        <v>440.12381</v>
      </c>
      <c r="N9" s="586">
        <v>0</v>
      </c>
      <c r="O9" s="586">
        <v>440.12381</v>
      </c>
      <c r="P9" s="586">
        <v>3006.96423</v>
      </c>
      <c r="Q9" s="586">
        <v>2235.3605</v>
      </c>
      <c r="R9" s="586">
        <v>0</v>
      </c>
      <c r="S9" s="587">
        <v>0</v>
      </c>
    </row>
    <row r="10" spans="1:19" s="580" customFormat="1" ht="12.75">
      <c r="A10" s="585" t="s">
        <v>1352</v>
      </c>
      <c r="B10" s="561" t="s">
        <v>841</v>
      </c>
      <c r="C10" s="586">
        <v>405.3572899999999</v>
      </c>
      <c r="D10" s="586">
        <v>1718.1</v>
      </c>
      <c r="E10" s="586">
        <v>0</v>
      </c>
      <c r="F10" s="586">
        <v>1218.1</v>
      </c>
      <c r="G10" s="586">
        <v>-2530.84271</v>
      </c>
      <c r="H10" s="586">
        <v>-2541.2071499999997</v>
      </c>
      <c r="I10" s="586">
        <v>10.36444</v>
      </c>
      <c r="J10" s="586">
        <v>593</v>
      </c>
      <c r="K10" s="586">
        <v>0</v>
      </c>
      <c r="L10" s="586">
        <v>554.22813</v>
      </c>
      <c r="M10" s="586">
        <v>270</v>
      </c>
      <c r="N10" s="586">
        <v>0</v>
      </c>
      <c r="O10" s="586">
        <v>270</v>
      </c>
      <c r="P10" s="586">
        <v>999</v>
      </c>
      <c r="Q10" s="586">
        <v>1653</v>
      </c>
      <c r="R10" s="586">
        <v>0</v>
      </c>
      <c r="S10" s="587">
        <v>0</v>
      </c>
    </row>
    <row r="11" spans="1:19" s="580" customFormat="1" ht="12.75">
      <c r="A11" s="585" t="s">
        <v>1356</v>
      </c>
      <c r="B11" s="561" t="s">
        <v>1360</v>
      </c>
      <c r="C11" s="586" t="s">
        <v>65</v>
      </c>
      <c r="D11" s="586" t="s">
        <v>65</v>
      </c>
      <c r="E11" s="586" t="s">
        <v>65</v>
      </c>
      <c r="F11" s="586" t="s">
        <v>65</v>
      </c>
      <c r="G11" s="586" t="s">
        <v>65</v>
      </c>
      <c r="H11" s="586" t="s">
        <v>65</v>
      </c>
      <c r="I11" s="586" t="s">
        <v>65</v>
      </c>
      <c r="J11" s="586" t="s">
        <v>65</v>
      </c>
      <c r="K11" s="586" t="s">
        <v>65</v>
      </c>
      <c r="L11" s="586" t="s">
        <v>65</v>
      </c>
      <c r="M11" s="586" t="s">
        <v>65</v>
      </c>
      <c r="N11" s="586" t="s">
        <v>65</v>
      </c>
      <c r="O11" s="586" t="s">
        <v>65</v>
      </c>
      <c r="P11" s="586" t="s">
        <v>65</v>
      </c>
      <c r="Q11" s="586" t="s">
        <v>65</v>
      </c>
      <c r="R11" s="586">
        <v>0</v>
      </c>
      <c r="S11" s="587">
        <v>0</v>
      </c>
    </row>
    <row r="12" spans="1:19" s="580" customFormat="1" ht="12.75">
      <c r="A12" s="585" t="s">
        <v>1359</v>
      </c>
      <c r="B12" s="561" t="s">
        <v>1363</v>
      </c>
      <c r="C12" s="586">
        <v>-572.7636699999998</v>
      </c>
      <c r="D12" s="586">
        <v>2012.951</v>
      </c>
      <c r="E12" s="586">
        <v>0</v>
      </c>
      <c r="F12" s="586">
        <v>304.06424</v>
      </c>
      <c r="G12" s="586">
        <v>-2889.77891</v>
      </c>
      <c r="H12" s="586">
        <v>-2622.0942099999997</v>
      </c>
      <c r="I12" s="586">
        <v>-267.6847</v>
      </c>
      <c r="J12" s="586">
        <v>760.67473</v>
      </c>
      <c r="K12" s="586">
        <v>0</v>
      </c>
      <c r="L12" s="586">
        <v>737.7397</v>
      </c>
      <c r="M12" s="586">
        <v>37.05312</v>
      </c>
      <c r="N12" s="586">
        <v>0</v>
      </c>
      <c r="O12" s="586">
        <v>37.05312</v>
      </c>
      <c r="P12" s="586">
        <v>187.91106</v>
      </c>
      <c r="Q12" s="586">
        <v>1292.79684</v>
      </c>
      <c r="R12" s="586">
        <v>0</v>
      </c>
      <c r="S12" s="587">
        <v>0</v>
      </c>
    </row>
    <row r="13" spans="1:19" s="50" customFormat="1" ht="12.75">
      <c r="A13" s="585" t="s">
        <v>1362</v>
      </c>
      <c r="B13" s="561" t="s">
        <v>1367</v>
      </c>
      <c r="C13" s="586">
        <v>2401.13314</v>
      </c>
      <c r="D13" s="586">
        <v>4100.2</v>
      </c>
      <c r="E13" s="586">
        <v>-20.875</v>
      </c>
      <c r="F13" s="586">
        <v>0</v>
      </c>
      <c r="G13" s="586">
        <v>-1678.19186</v>
      </c>
      <c r="H13" s="586">
        <v>-1763.55692</v>
      </c>
      <c r="I13" s="586">
        <v>85.36506</v>
      </c>
      <c r="J13" s="586">
        <v>2401.31739</v>
      </c>
      <c r="K13" s="586">
        <v>0</v>
      </c>
      <c r="L13" s="586">
        <v>2226.81629</v>
      </c>
      <c r="M13" s="586">
        <v>2530.21494</v>
      </c>
      <c r="N13" s="586">
        <v>0</v>
      </c>
      <c r="O13" s="586">
        <v>2530.21494</v>
      </c>
      <c r="P13" s="586">
        <v>4802.45053</v>
      </c>
      <c r="Q13" s="586">
        <v>7643.54292</v>
      </c>
      <c r="R13" s="586">
        <v>0</v>
      </c>
      <c r="S13" s="587">
        <v>0</v>
      </c>
    </row>
    <row r="14" spans="1:19" s="50" customFormat="1" ht="12.75">
      <c r="A14" s="585" t="s">
        <v>1365</v>
      </c>
      <c r="B14" s="561" t="s">
        <v>843</v>
      </c>
      <c r="C14" s="586">
        <v>335.52407</v>
      </c>
      <c r="D14" s="586">
        <v>117</v>
      </c>
      <c r="E14" s="586">
        <v>0</v>
      </c>
      <c r="F14" s="586">
        <v>530</v>
      </c>
      <c r="G14" s="586">
        <v>-311.47593</v>
      </c>
      <c r="H14" s="586">
        <v>-322.75155</v>
      </c>
      <c r="I14" s="586">
        <v>11.27562</v>
      </c>
      <c r="J14" s="586">
        <v>450.82536</v>
      </c>
      <c r="K14" s="586">
        <v>0</v>
      </c>
      <c r="L14" s="586">
        <v>432.99493</v>
      </c>
      <c r="M14" s="586">
        <v>241.51026000000002</v>
      </c>
      <c r="N14" s="586">
        <v>0</v>
      </c>
      <c r="O14" s="586">
        <v>241.51026000000002</v>
      </c>
      <c r="P14" s="586">
        <v>786.3494300000001</v>
      </c>
      <c r="Q14" s="586">
        <v>2762.22125</v>
      </c>
      <c r="R14" s="586">
        <v>0</v>
      </c>
      <c r="S14" s="587">
        <v>0</v>
      </c>
    </row>
    <row r="15" spans="1:19" s="30" customFormat="1" ht="12.75">
      <c r="A15" s="585" t="s">
        <v>1366</v>
      </c>
      <c r="B15" s="561" t="s">
        <v>842</v>
      </c>
      <c r="C15" s="586">
        <v>181.21652</v>
      </c>
      <c r="D15" s="680">
        <v>100</v>
      </c>
      <c r="E15" s="680">
        <v>0</v>
      </c>
      <c r="F15" s="680">
        <v>0</v>
      </c>
      <c r="G15" s="586">
        <v>81.21652</v>
      </c>
      <c r="H15" s="680">
        <v>0</v>
      </c>
      <c r="I15" s="680">
        <v>81.21652</v>
      </c>
      <c r="J15" s="586">
        <v>131.61223999999999</v>
      </c>
      <c r="K15" s="680">
        <v>0</v>
      </c>
      <c r="L15" s="680">
        <v>130.56387</v>
      </c>
      <c r="M15" s="586">
        <v>136.377</v>
      </c>
      <c r="N15" s="680">
        <v>0</v>
      </c>
      <c r="O15" s="680">
        <v>136.377</v>
      </c>
      <c r="P15" s="680">
        <v>135.88324</v>
      </c>
      <c r="Q15" s="680">
        <v>1537.12731</v>
      </c>
      <c r="R15" s="680">
        <v>0</v>
      </c>
      <c r="S15" s="681">
        <v>0</v>
      </c>
    </row>
    <row r="16" spans="1:19" s="30" customFormat="1" ht="13.5" thickBot="1">
      <c r="A16" s="682" t="s">
        <v>1369</v>
      </c>
      <c r="B16" s="673" t="s">
        <v>1128</v>
      </c>
      <c r="C16" s="674" t="s">
        <v>65</v>
      </c>
      <c r="D16" s="674" t="s">
        <v>65</v>
      </c>
      <c r="E16" s="674" t="s">
        <v>65</v>
      </c>
      <c r="F16" s="674" t="s">
        <v>65</v>
      </c>
      <c r="G16" s="674" t="s">
        <v>65</v>
      </c>
      <c r="H16" s="674" t="s">
        <v>65</v>
      </c>
      <c r="I16" s="674" t="s">
        <v>65</v>
      </c>
      <c r="J16" s="674" t="s">
        <v>65</v>
      </c>
      <c r="K16" s="674" t="s">
        <v>65</v>
      </c>
      <c r="L16" s="674" t="s">
        <v>65</v>
      </c>
      <c r="M16" s="674" t="s">
        <v>65</v>
      </c>
      <c r="N16" s="674" t="s">
        <v>65</v>
      </c>
      <c r="O16" s="674" t="s">
        <v>65</v>
      </c>
      <c r="P16" s="674" t="s">
        <v>65</v>
      </c>
      <c r="Q16" s="674" t="s">
        <v>65</v>
      </c>
      <c r="R16" s="819">
        <v>0</v>
      </c>
      <c r="S16" s="820">
        <v>0</v>
      </c>
    </row>
    <row r="17" s="25" customFormat="1" ht="2.25" customHeight="1"/>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13.xml><?xml version="1.0" encoding="utf-8"?>
<worksheet xmlns="http://schemas.openxmlformats.org/spreadsheetml/2006/main" xmlns:r="http://schemas.openxmlformats.org/officeDocument/2006/relationships">
  <sheetPr>
    <tabColor indexed="11"/>
  </sheetPr>
  <dimension ref="A1:S21"/>
  <sheetViews>
    <sheetView zoomScale="80" zoomScaleNormal="80" zoomScaleSheetLayoutView="100" workbookViewId="0" topLeftCell="A1">
      <selection activeCell="A16" sqref="A16:IV16"/>
    </sheetView>
  </sheetViews>
  <sheetFormatPr defaultColWidth="9.00390625" defaultRowHeight="12.75"/>
  <cols>
    <col min="1" max="1" width="3.625" style="0" customWidth="1"/>
    <col min="2" max="2" width="20.25390625" style="0" customWidth="1"/>
    <col min="3" max="3" width="13.875" style="0" customWidth="1"/>
    <col min="4" max="6" width="12.125" style="0" customWidth="1"/>
    <col min="7" max="7" width="14.375" style="0" customWidth="1"/>
    <col min="8" max="8" width="17.125" style="0" bestFit="1" customWidth="1"/>
    <col min="9" max="9" width="13.875" style="0" bestFit="1" customWidth="1"/>
    <col min="10" max="11" width="15.375" style="0" customWidth="1"/>
    <col min="12" max="12" width="15.125" style="0" customWidth="1"/>
    <col min="13" max="13" width="14.125" style="0" customWidth="1"/>
    <col min="14" max="14" width="15.125" style="0" customWidth="1"/>
    <col min="15" max="15" width="15.25390625" style="0" customWidth="1"/>
    <col min="16" max="16" width="13.875" style="0" customWidth="1"/>
    <col min="17" max="17" width="14.375" style="0" bestFit="1" customWidth="1"/>
    <col min="18" max="19" width="14.375" style="0" customWidth="1"/>
  </cols>
  <sheetData>
    <row r="1" spans="1:19" ht="16.5" thickBot="1">
      <c r="A1" s="15" t="s">
        <v>559</v>
      </c>
      <c r="B1" s="678"/>
      <c r="C1" s="102"/>
      <c r="D1" s="102"/>
      <c r="E1" s="102"/>
      <c r="F1" s="102"/>
      <c r="G1" s="102"/>
      <c r="H1" s="102"/>
      <c r="I1" s="102"/>
      <c r="J1" s="102"/>
      <c r="K1" s="102"/>
      <c r="L1" s="102"/>
      <c r="M1" s="102"/>
      <c r="N1" s="102"/>
      <c r="O1" s="102"/>
      <c r="P1" s="102"/>
      <c r="Q1" s="102"/>
      <c r="R1" s="102"/>
      <c r="S1" s="102"/>
    </row>
    <row r="2" spans="1:19" ht="15">
      <c r="A2" s="121" t="s">
        <v>556</v>
      </c>
      <c r="B2" s="141"/>
      <c r="C2" s="17"/>
      <c r="D2" s="17"/>
      <c r="E2" s="17"/>
      <c r="F2" s="17"/>
      <c r="G2" s="17"/>
      <c r="H2" s="17"/>
      <c r="I2" s="17"/>
      <c r="J2" s="17"/>
      <c r="K2" s="17"/>
      <c r="L2" s="17"/>
      <c r="M2" s="17"/>
      <c r="N2" s="17"/>
      <c r="O2" s="17"/>
      <c r="P2" s="17"/>
      <c r="Q2" s="17"/>
      <c r="R2" s="17"/>
      <c r="S2" s="18"/>
    </row>
    <row r="3" spans="1:19" ht="12.75">
      <c r="A3" s="34" t="s">
        <v>985</v>
      </c>
      <c r="B3" s="33" t="s">
        <v>986</v>
      </c>
      <c r="C3" s="36" t="s">
        <v>557</v>
      </c>
      <c r="D3" s="37"/>
      <c r="E3" s="38"/>
      <c r="F3" s="143" t="s">
        <v>993</v>
      </c>
      <c r="G3" s="37"/>
      <c r="H3" s="37"/>
      <c r="I3" s="39"/>
      <c r="J3" s="35" t="s">
        <v>1011</v>
      </c>
      <c r="K3" s="144" t="s">
        <v>994</v>
      </c>
      <c r="L3" s="40"/>
      <c r="M3" s="48" t="s">
        <v>560</v>
      </c>
      <c r="N3" s="145" t="s">
        <v>995</v>
      </c>
      <c r="O3" s="47"/>
      <c r="P3" s="7" t="s">
        <v>561</v>
      </c>
      <c r="Q3" s="7" t="s">
        <v>562</v>
      </c>
      <c r="R3" s="7" t="s">
        <v>563</v>
      </c>
      <c r="S3" s="23" t="s">
        <v>564</v>
      </c>
    </row>
    <row r="4" spans="1:19" s="290" customFormat="1" ht="54.75" customHeight="1">
      <c r="A4" s="282"/>
      <c r="B4" s="283" t="s">
        <v>988</v>
      </c>
      <c r="C4" s="284" t="s">
        <v>989</v>
      </c>
      <c r="D4" s="285"/>
      <c r="E4" s="285"/>
      <c r="F4" s="285"/>
      <c r="G4" s="285"/>
      <c r="H4" s="285"/>
      <c r="I4" s="286"/>
      <c r="J4" s="287" t="s">
        <v>991</v>
      </c>
      <c r="K4" s="447"/>
      <c r="L4" s="286"/>
      <c r="M4" s="448" t="s">
        <v>565</v>
      </c>
      <c r="N4" s="447"/>
      <c r="O4" s="286"/>
      <c r="P4" s="288" t="s">
        <v>566</v>
      </c>
      <c r="Q4" s="448" t="s">
        <v>567</v>
      </c>
      <c r="R4" s="288" t="s">
        <v>569</v>
      </c>
      <c r="S4" s="289" t="s">
        <v>568</v>
      </c>
    </row>
    <row r="5" spans="1:19" ht="76.5">
      <c r="A5" s="27"/>
      <c r="B5" s="142"/>
      <c r="C5" s="46"/>
      <c r="D5" s="19" t="s">
        <v>558</v>
      </c>
      <c r="E5" s="19" t="s">
        <v>1007</v>
      </c>
      <c r="F5" s="19" t="s">
        <v>1008</v>
      </c>
      <c r="G5" s="43" t="s">
        <v>990</v>
      </c>
      <c r="H5" s="44"/>
      <c r="I5" s="29"/>
      <c r="J5" s="28" t="s">
        <v>992</v>
      </c>
      <c r="K5" s="449"/>
      <c r="L5" s="41"/>
      <c r="M5" s="450"/>
      <c r="N5" s="449"/>
      <c r="O5" s="41"/>
      <c r="P5" s="45"/>
      <c r="Q5" s="449"/>
      <c r="R5" s="51" t="s">
        <v>570</v>
      </c>
      <c r="S5" s="32" t="s">
        <v>571</v>
      </c>
    </row>
    <row r="6" spans="1:19" ht="51">
      <c r="A6" s="26"/>
      <c r="B6" s="41"/>
      <c r="C6" s="20"/>
      <c r="D6" s="20"/>
      <c r="E6" s="20"/>
      <c r="F6" s="20"/>
      <c r="G6" s="20"/>
      <c r="H6" s="21" t="s">
        <v>1009</v>
      </c>
      <c r="I6" s="21" t="s">
        <v>1010</v>
      </c>
      <c r="J6" s="42"/>
      <c r="K6" s="16" t="s">
        <v>996</v>
      </c>
      <c r="L6" s="16" t="s">
        <v>997</v>
      </c>
      <c r="M6" s="20"/>
      <c r="N6" s="16" t="s">
        <v>967</v>
      </c>
      <c r="O6" s="16" t="s">
        <v>968</v>
      </c>
      <c r="P6" s="20"/>
      <c r="Q6" s="20"/>
      <c r="R6" s="20"/>
      <c r="S6" s="49"/>
    </row>
    <row r="7" spans="1:19" s="580" customFormat="1" ht="12.75">
      <c r="A7" s="561" t="s">
        <v>1341</v>
      </c>
      <c r="B7" s="561" t="s">
        <v>1342</v>
      </c>
      <c r="C7" s="467">
        <f>SUM(D7:G7)</f>
        <v>384539.7999999998</v>
      </c>
      <c r="D7" s="467">
        <v>5672842</v>
      </c>
      <c r="E7" s="467">
        <v>0</v>
      </c>
      <c r="F7" s="467">
        <v>2927466.6</v>
      </c>
      <c r="G7" s="467">
        <f>SUM(H7:I7)</f>
        <v>-8215768.8</v>
      </c>
      <c r="H7" s="467">
        <v>-7235836.38</v>
      </c>
      <c r="I7" s="467">
        <v>-979932.42</v>
      </c>
      <c r="J7" s="467">
        <v>406360.84</v>
      </c>
      <c r="K7" s="467">
        <v>0</v>
      </c>
      <c r="L7" s="467">
        <v>297135.49</v>
      </c>
      <c r="M7" s="467">
        <f>SUM(N7:O7)</f>
        <v>231540.23</v>
      </c>
      <c r="N7" s="467">
        <v>0</v>
      </c>
      <c r="O7" s="467">
        <v>231540.23</v>
      </c>
      <c r="P7" s="467">
        <v>790900.64</v>
      </c>
      <c r="Q7" s="467">
        <v>1999820.29</v>
      </c>
      <c r="R7" s="467">
        <v>0</v>
      </c>
      <c r="S7" s="579">
        <v>0</v>
      </c>
    </row>
    <row r="8" spans="1:19" s="580" customFormat="1" ht="12.75">
      <c r="A8" s="561" t="s">
        <v>1345</v>
      </c>
      <c r="B8" s="561" t="s">
        <v>1346</v>
      </c>
      <c r="C8" s="467">
        <f aca="true" t="shared" si="0" ref="C8:C15">SUM(D8:G8)</f>
        <v>3316987.7199999997</v>
      </c>
      <c r="D8" s="679">
        <v>2526050</v>
      </c>
      <c r="E8" s="467">
        <v>0</v>
      </c>
      <c r="F8" s="679">
        <v>319423.61</v>
      </c>
      <c r="G8" s="467">
        <v>471514.11</v>
      </c>
      <c r="H8" s="467">
        <v>0</v>
      </c>
      <c r="I8" s="679">
        <v>428954.1099999952</v>
      </c>
      <c r="J8" s="679">
        <v>13056465.17</v>
      </c>
      <c r="K8" s="679">
        <v>144353.64</v>
      </c>
      <c r="L8" s="679">
        <v>12713358.75</v>
      </c>
      <c r="M8" s="467">
        <f aca="true" t="shared" si="1" ref="M8:M15">SUM(N8:O8)</f>
        <v>12480823.95</v>
      </c>
      <c r="N8" s="679">
        <v>3046478.42</v>
      </c>
      <c r="O8" s="679">
        <v>9434345.53</v>
      </c>
      <c r="P8" s="679">
        <v>16373452.89</v>
      </c>
      <c r="Q8" s="679">
        <v>35035984.33</v>
      </c>
      <c r="R8" s="467">
        <v>0</v>
      </c>
      <c r="S8" s="579">
        <v>0</v>
      </c>
    </row>
    <row r="9" spans="1:19" s="580" customFormat="1" ht="12.75">
      <c r="A9" s="561" t="s">
        <v>1351</v>
      </c>
      <c r="B9" s="561" t="s">
        <v>1353</v>
      </c>
      <c r="C9" s="467">
        <f t="shared" si="0"/>
        <v>2797753.1199999987</v>
      </c>
      <c r="D9" s="467">
        <v>2500000</v>
      </c>
      <c r="E9" s="467">
        <v>0</v>
      </c>
      <c r="F9" s="467">
        <v>0</v>
      </c>
      <c r="G9" s="467">
        <f aca="true" t="shared" si="2" ref="G9:G15">SUM(H9:I9)</f>
        <v>297753.1199999987</v>
      </c>
      <c r="H9" s="467">
        <v>273156.2299999992</v>
      </c>
      <c r="I9" s="467">
        <v>24596.88999999946</v>
      </c>
      <c r="J9" s="467">
        <v>209211.11</v>
      </c>
      <c r="K9" s="467">
        <v>0</v>
      </c>
      <c r="L9" s="467">
        <v>117700.76</v>
      </c>
      <c r="M9" s="467">
        <f t="shared" si="1"/>
        <v>440123.81</v>
      </c>
      <c r="N9" s="467">
        <v>0</v>
      </c>
      <c r="O9" s="467">
        <v>440123.81</v>
      </c>
      <c r="P9" s="581">
        <v>3006964.23</v>
      </c>
      <c r="Q9" s="467">
        <v>2235360.5</v>
      </c>
      <c r="R9" s="467">
        <v>0</v>
      </c>
      <c r="S9" s="579">
        <v>0</v>
      </c>
    </row>
    <row r="10" spans="1:19" s="580" customFormat="1" ht="12.75">
      <c r="A10" s="561" t="s">
        <v>1352</v>
      </c>
      <c r="B10" s="561" t="s">
        <v>1357</v>
      </c>
      <c r="C10" s="467">
        <f t="shared" si="0"/>
        <v>405357.29000000004</v>
      </c>
      <c r="D10" s="467">
        <v>1718100</v>
      </c>
      <c r="E10" s="467">
        <v>0</v>
      </c>
      <c r="F10" s="467">
        <v>1218100</v>
      </c>
      <c r="G10" s="467">
        <f t="shared" si="2"/>
        <v>-2530842.71</v>
      </c>
      <c r="H10" s="467">
        <v>-2541207.15</v>
      </c>
      <c r="I10" s="467">
        <v>10364.44</v>
      </c>
      <c r="J10" s="467">
        <v>592310.28</v>
      </c>
      <c r="K10" s="467">
        <v>0</v>
      </c>
      <c r="L10" s="467">
        <v>554228.13</v>
      </c>
      <c r="M10" s="467">
        <f t="shared" si="1"/>
        <v>311526.52</v>
      </c>
      <c r="N10" s="467">
        <v>0</v>
      </c>
      <c r="O10" s="467">
        <v>311526.52</v>
      </c>
      <c r="P10" s="467">
        <v>997667.57</v>
      </c>
      <c r="Q10" s="467">
        <v>1610082.47</v>
      </c>
      <c r="R10" s="467">
        <v>0</v>
      </c>
      <c r="S10" s="579">
        <v>0</v>
      </c>
    </row>
    <row r="11" spans="1:19" s="580" customFormat="1" ht="12.75">
      <c r="A11" s="561" t="s">
        <v>1356</v>
      </c>
      <c r="B11" s="561" t="s">
        <v>1360</v>
      </c>
      <c r="C11" s="467" t="s">
        <v>65</v>
      </c>
      <c r="D11" s="467" t="s">
        <v>65</v>
      </c>
      <c r="E11" s="467" t="s">
        <v>65</v>
      </c>
      <c r="F11" s="467" t="s">
        <v>65</v>
      </c>
      <c r="G11" s="467" t="s">
        <v>65</v>
      </c>
      <c r="H11" s="467" t="s">
        <v>65</v>
      </c>
      <c r="I11" s="467" t="s">
        <v>65</v>
      </c>
      <c r="J11" s="467" t="s">
        <v>65</v>
      </c>
      <c r="K11" s="467" t="s">
        <v>65</v>
      </c>
      <c r="L11" s="467" t="s">
        <v>65</v>
      </c>
      <c r="M11" s="467" t="s">
        <v>65</v>
      </c>
      <c r="N11" s="467" t="s">
        <v>65</v>
      </c>
      <c r="O11" s="467" t="s">
        <v>65</v>
      </c>
      <c r="P11" s="467" t="s">
        <v>65</v>
      </c>
      <c r="Q11" s="467" t="s">
        <v>65</v>
      </c>
      <c r="R11" s="467">
        <v>0</v>
      </c>
      <c r="S11" s="579">
        <v>0</v>
      </c>
    </row>
    <row r="12" spans="1:19" s="580" customFormat="1" ht="12.75">
      <c r="A12" s="561" t="s">
        <v>1359</v>
      </c>
      <c r="B12" s="561" t="s">
        <v>1363</v>
      </c>
      <c r="C12" s="467">
        <f t="shared" si="0"/>
        <v>-572763.6699999999</v>
      </c>
      <c r="D12" s="467">
        <v>2012951</v>
      </c>
      <c r="E12" s="467">
        <v>0</v>
      </c>
      <c r="F12" s="467">
        <v>304064.24</v>
      </c>
      <c r="G12" s="467">
        <f t="shared" si="2"/>
        <v>-2889778.91</v>
      </c>
      <c r="H12" s="467">
        <v>-2622094.21</v>
      </c>
      <c r="I12" s="467">
        <v>-267684.7</v>
      </c>
      <c r="J12" s="467">
        <v>760674.73</v>
      </c>
      <c r="K12" s="467">
        <v>0</v>
      </c>
      <c r="L12" s="467">
        <v>737739.7</v>
      </c>
      <c r="M12" s="467">
        <f t="shared" si="1"/>
        <v>37053.12</v>
      </c>
      <c r="N12" s="467">
        <v>0</v>
      </c>
      <c r="O12" s="467">
        <v>37053.12</v>
      </c>
      <c r="P12" s="467">
        <v>187911.06</v>
      </c>
      <c r="Q12" s="467">
        <v>1292796.84</v>
      </c>
      <c r="R12" s="467">
        <v>0</v>
      </c>
      <c r="S12" s="579">
        <v>0</v>
      </c>
    </row>
    <row r="13" spans="1:19" s="50" customFormat="1" ht="12.75">
      <c r="A13" s="561" t="s">
        <v>1362</v>
      </c>
      <c r="B13" s="561" t="s">
        <v>1367</v>
      </c>
      <c r="C13" s="467">
        <f t="shared" si="0"/>
        <v>2401133.14</v>
      </c>
      <c r="D13" s="467">
        <v>4100200</v>
      </c>
      <c r="E13" s="467">
        <v>-20875</v>
      </c>
      <c r="F13" s="467">
        <v>0</v>
      </c>
      <c r="G13" s="467">
        <f t="shared" si="2"/>
        <v>-1678191.8599999999</v>
      </c>
      <c r="H13" s="467">
        <v>-1763556.92</v>
      </c>
      <c r="I13" s="467">
        <v>85365.06</v>
      </c>
      <c r="J13" s="467">
        <v>2401317.39</v>
      </c>
      <c r="K13" s="467">
        <v>0</v>
      </c>
      <c r="L13" s="467">
        <v>2226816.29</v>
      </c>
      <c r="M13" s="467">
        <f t="shared" si="1"/>
        <v>2530214.94</v>
      </c>
      <c r="N13" s="467">
        <v>0</v>
      </c>
      <c r="O13" s="467">
        <v>2530214.94</v>
      </c>
      <c r="P13" s="467">
        <v>4802450.53</v>
      </c>
      <c r="Q13" s="467">
        <v>7643542.92</v>
      </c>
      <c r="R13" s="467">
        <v>0</v>
      </c>
      <c r="S13" s="579">
        <v>0</v>
      </c>
    </row>
    <row r="14" spans="1:19" s="50" customFormat="1" ht="12.75">
      <c r="A14" s="561" t="s">
        <v>1365</v>
      </c>
      <c r="B14" s="561" t="s">
        <v>1370</v>
      </c>
      <c r="C14" s="467">
        <f t="shared" si="0"/>
        <v>335524.07</v>
      </c>
      <c r="D14" s="467">
        <v>117000</v>
      </c>
      <c r="E14" s="467">
        <v>0</v>
      </c>
      <c r="F14" s="467">
        <v>530000</v>
      </c>
      <c r="G14" s="467">
        <f t="shared" si="2"/>
        <v>-311475.93</v>
      </c>
      <c r="H14" s="467">
        <v>-322751.55</v>
      </c>
      <c r="I14" s="467">
        <v>11275.62</v>
      </c>
      <c r="J14" s="467">
        <v>450825.36</v>
      </c>
      <c r="K14" s="467">
        <v>0</v>
      </c>
      <c r="L14" s="467">
        <v>432994.93</v>
      </c>
      <c r="M14" s="467">
        <f t="shared" si="1"/>
        <v>241510.26</v>
      </c>
      <c r="N14" s="467">
        <v>0</v>
      </c>
      <c r="O14" s="467">
        <v>241510.26</v>
      </c>
      <c r="P14" s="467">
        <v>786349.43</v>
      </c>
      <c r="Q14" s="467">
        <v>2762221.25</v>
      </c>
      <c r="R14" s="467">
        <v>0</v>
      </c>
      <c r="S14" s="579">
        <v>0</v>
      </c>
    </row>
    <row r="15" spans="1:19" s="30" customFormat="1" ht="12.75">
      <c r="A15" s="561" t="s">
        <v>1366</v>
      </c>
      <c r="B15" s="561" t="s">
        <v>818</v>
      </c>
      <c r="C15" s="467">
        <f t="shared" si="0"/>
        <v>181216.52000000002</v>
      </c>
      <c r="D15" s="675">
        <v>100000</v>
      </c>
      <c r="E15" s="675">
        <v>0</v>
      </c>
      <c r="F15" s="675">
        <v>0</v>
      </c>
      <c r="G15" s="467">
        <f t="shared" si="2"/>
        <v>81216.52</v>
      </c>
      <c r="H15" s="675">
        <v>0</v>
      </c>
      <c r="I15" s="675">
        <v>81216.52</v>
      </c>
      <c r="J15" s="467">
        <v>131612.24</v>
      </c>
      <c r="K15" s="675">
        <v>0</v>
      </c>
      <c r="L15" s="675">
        <v>130563.87</v>
      </c>
      <c r="M15" s="467">
        <f t="shared" si="1"/>
        <v>136377</v>
      </c>
      <c r="N15" s="675">
        <v>0</v>
      </c>
      <c r="O15" s="675">
        <v>136377</v>
      </c>
      <c r="P15" s="675">
        <v>135883.24</v>
      </c>
      <c r="Q15" s="675">
        <v>1537127.31</v>
      </c>
      <c r="R15" s="675">
        <v>0</v>
      </c>
      <c r="S15" s="676">
        <v>0</v>
      </c>
    </row>
    <row r="16" spans="1:19" s="30" customFormat="1" ht="13.5" thickBot="1">
      <c r="A16" s="562" t="s">
        <v>1369</v>
      </c>
      <c r="B16" s="673" t="s">
        <v>1137</v>
      </c>
      <c r="C16" s="674" t="s">
        <v>65</v>
      </c>
      <c r="D16" s="674" t="s">
        <v>65</v>
      </c>
      <c r="E16" s="674" t="s">
        <v>65</v>
      </c>
      <c r="F16" s="674" t="s">
        <v>65</v>
      </c>
      <c r="G16" s="674" t="s">
        <v>65</v>
      </c>
      <c r="H16" s="674" t="s">
        <v>65</v>
      </c>
      <c r="I16" s="674" t="s">
        <v>65</v>
      </c>
      <c r="J16" s="674" t="s">
        <v>65</v>
      </c>
      <c r="K16" s="674" t="s">
        <v>65</v>
      </c>
      <c r="L16" s="674" t="s">
        <v>65</v>
      </c>
      <c r="M16" s="674" t="s">
        <v>65</v>
      </c>
      <c r="N16" s="674" t="s">
        <v>65</v>
      </c>
      <c r="O16" s="674" t="s">
        <v>65</v>
      </c>
      <c r="P16" s="674" t="s">
        <v>65</v>
      </c>
      <c r="Q16" s="674" t="s">
        <v>65</v>
      </c>
      <c r="R16" s="674">
        <v>0</v>
      </c>
      <c r="S16" s="677">
        <v>0</v>
      </c>
    </row>
    <row r="17" s="25" customFormat="1" ht="12.75"/>
    <row r="20" ht="12.75">
      <c r="H20" s="564"/>
    </row>
    <row r="21" ht="12.75">
      <c r="H21" s="564"/>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14.xml><?xml version="1.0" encoding="utf-8"?>
<worksheet xmlns="http://schemas.openxmlformats.org/spreadsheetml/2006/main" xmlns:r="http://schemas.openxmlformats.org/officeDocument/2006/relationships">
  <sheetPr>
    <tabColor indexed="11"/>
  </sheetPr>
  <dimension ref="A1:K13"/>
  <sheetViews>
    <sheetView zoomScale="70" zoomScaleNormal="70" workbookViewId="0" topLeftCell="A1">
      <selection activeCell="A16" sqref="A16:IV16"/>
    </sheetView>
  </sheetViews>
  <sheetFormatPr defaultColWidth="9.00390625" defaultRowHeight="12.75"/>
  <cols>
    <col min="1" max="1" width="4.00390625" style="0" customWidth="1"/>
    <col min="2" max="2" width="28.375" style="0" customWidth="1"/>
    <col min="3" max="3" width="14.375" style="0" customWidth="1"/>
    <col min="4" max="4" width="20.00390625" style="0" customWidth="1"/>
    <col min="5" max="5" width="18.625" style="0" customWidth="1"/>
    <col min="6" max="6" width="12.875" style="0" customWidth="1"/>
    <col min="7" max="7" width="20.00390625" style="0" customWidth="1"/>
    <col min="8" max="8" width="16.75390625" style="0" customWidth="1"/>
    <col min="9" max="9" width="18.125" style="0" customWidth="1"/>
    <col min="10" max="10" width="17.75390625" style="0" customWidth="1"/>
    <col min="11" max="11" width="20.25390625" style="0" customWidth="1"/>
  </cols>
  <sheetData>
    <row r="1" spans="1:11" ht="16.5" thickBot="1">
      <c r="A1" s="15" t="s">
        <v>572</v>
      </c>
      <c r="B1" s="108"/>
      <c r="C1" s="102"/>
      <c r="D1" s="102"/>
      <c r="E1" s="102"/>
      <c r="F1" s="102"/>
      <c r="G1" s="102"/>
      <c r="H1" s="102"/>
      <c r="I1" s="102"/>
      <c r="J1" s="102"/>
      <c r="K1" s="102"/>
    </row>
    <row r="2" spans="1:11" ht="15">
      <c r="A2" s="105" t="s">
        <v>573</v>
      </c>
      <c r="B2" s="105"/>
      <c r="C2" s="123"/>
      <c r="D2" s="123"/>
      <c r="E2" s="123"/>
      <c r="F2" s="123"/>
      <c r="G2" s="123"/>
      <c r="H2" s="17"/>
      <c r="I2" s="17"/>
      <c r="J2" s="17"/>
      <c r="K2" s="18"/>
    </row>
    <row r="3" spans="1:11" ht="15">
      <c r="A3" s="125" t="s">
        <v>985</v>
      </c>
      <c r="B3" s="128" t="s">
        <v>986</v>
      </c>
      <c r="C3" s="146" t="s">
        <v>328</v>
      </c>
      <c r="D3" s="126" t="s">
        <v>329</v>
      </c>
      <c r="E3" s="122" t="s">
        <v>330</v>
      </c>
      <c r="F3" s="147" t="s">
        <v>574</v>
      </c>
      <c r="G3" s="146"/>
      <c r="H3" s="122" t="s">
        <v>332</v>
      </c>
      <c r="I3" s="148" t="s">
        <v>333</v>
      </c>
      <c r="J3" s="149" t="s">
        <v>334</v>
      </c>
      <c r="K3" s="158" t="s">
        <v>335</v>
      </c>
    </row>
    <row r="4" spans="1:11" s="297" customFormat="1" ht="61.5" customHeight="1">
      <c r="A4" s="291"/>
      <c r="B4" s="292" t="s">
        <v>998</v>
      </c>
      <c r="C4" s="293" t="s">
        <v>339</v>
      </c>
      <c r="D4" s="292" t="s">
        <v>76</v>
      </c>
      <c r="E4" s="278" t="s">
        <v>524</v>
      </c>
      <c r="F4" s="294" t="s">
        <v>575</v>
      </c>
      <c r="G4" s="295"/>
      <c r="H4" s="278" t="s">
        <v>577</v>
      </c>
      <c r="I4" s="278" t="s">
        <v>77</v>
      </c>
      <c r="J4" s="278" t="s">
        <v>578</v>
      </c>
      <c r="K4" s="296" t="s">
        <v>579</v>
      </c>
    </row>
    <row r="5" spans="1:11" ht="15">
      <c r="A5" s="151"/>
      <c r="B5" s="152"/>
      <c r="C5" s="152"/>
      <c r="D5" s="152"/>
      <c r="E5" s="153"/>
      <c r="F5" s="153"/>
      <c r="G5" s="122" t="s">
        <v>576</v>
      </c>
      <c r="H5" s="153"/>
      <c r="I5" s="153"/>
      <c r="J5" s="153"/>
      <c r="K5" s="154"/>
    </row>
    <row r="6" spans="1:11" ht="14.25">
      <c r="A6" s="68"/>
      <c r="B6" s="155"/>
      <c r="C6" s="138"/>
      <c r="D6" s="110"/>
      <c r="E6" s="243"/>
      <c r="F6" s="444"/>
      <c r="G6" s="444"/>
      <c r="H6" s="445"/>
      <c r="I6" s="445"/>
      <c r="J6" s="110"/>
      <c r="K6" s="106"/>
    </row>
    <row r="7" spans="1:11" ht="14.25">
      <c r="A7" s="68"/>
      <c r="B7" s="155"/>
      <c r="C7" s="138"/>
      <c r="D7" s="110"/>
      <c r="E7" s="243"/>
      <c r="F7" s="444"/>
      <c r="G7" s="444"/>
      <c r="H7" s="446"/>
      <c r="I7" s="446"/>
      <c r="J7" s="110"/>
      <c r="K7" s="106"/>
    </row>
    <row r="8" spans="1:11" ht="14.25">
      <c r="A8" s="68"/>
      <c r="B8" s="155"/>
      <c r="C8" s="138"/>
      <c r="D8" s="110"/>
      <c r="E8" s="243"/>
      <c r="F8" s="444"/>
      <c r="G8" s="444"/>
      <c r="H8" s="445"/>
      <c r="I8" s="445"/>
      <c r="J8" s="110"/>
      <c r="K8" s="106"/>
    </row>
    <row r="9" spans="1:11" ht="14.25">
      <c r="A9" s="68"/>
      <c r="B9" s="155"/>
      <c r="C9" s="138"/>
      <c r="D9" s="110"/>
      <c r="E9" s="110"/>
      <c r="F9" s="110"/>
      <c r="G9" s="110"/>
      <c r="H9" s="110"/>
      <c r="I9" s="110"/>
      <c r="J9" s="110"/>
      <c r="K9" s="106"/>
    </row>
    <row r="10" spans="1:11" ht="14.25">
      <c r="A10" s="68"/>
      <c r="B10" s="155"/>
      <c r="C10" s="138"/>
      <c r="D10" s="110"/>
      <c r="E10" s="110"/>
      <c r="F10" s="110"/>
      <c r="G10" s="110"/>
      <c r="H10" s="110"/>
      <c r="I10" s="110"/>
      <c r="J10" s="110"/>
      <c r="K10" s="106"/>
    </row>
    <row r="11" spans="1:11" ht="15" thickBot="1">
      <c r="A11" s="69"/>
      <c r="B11" s="156"/>
      <c r="C11" s="139"/>
      <c r="D11" s="111"/>
      <c r="E11" s="111"/>
      <c r="F11" s="111"/>
      <c r="G11" s="111"/>
      <c r="H11" s="111"/>
      <c r="I11" s="111"/>
      <c r="J11" s="111"/>
      <c r="K11" s="107"/>
    </row>
    <row r="13" ht="12.75">
      <c r="E13" s="325"/>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15.xml><?xml version="1.0" encoding="utf-8"?>
<worksheet xmlns="http://schemas.openxmlformats.org/spreadsheetml/2006/main" xmlns:r="http://schemas.openxmlformats.org/officeDocument/2006/relationships">
  <dimension ref="A1:T88"/>
  <sheetViews>
    <sheetView zoomScale="70" zoomScaleNormal="70" workbookViewId="0" topLeftCell="A1">
      <selection activeCell="A1" sqref="A1"/>
    </sheetView>
  </sheetViews>
  <sheetFormatPr defaultColWidth="9.00390625" defaultRowHeight="12.75" zeroHeight="1"/>
  <cols>
    <col min="1" max="1" width="21.25390625" style="0" customWidth="1"/>
    <col min="2" max="2" width="21.625" style="0" customWidth="1"/>
    <col min="3" max="4" width="24.875" style="0" customWidth="1"/>
    <col min="5" max="5" width="20.75390625" style="0" customWidth="1"/>
    <col min="6" max="6" width="24.875" style="0" customWidth="1"/>
    <col min="7" max="7" width="20.875" style="0" customWidth="1"/>
    <col min="8" max="8" width="18.00390625" style="0" customWidth="1"/>
    <col min="9" max="9" width="23.75390625" style="0" customWidth="1"/>
    <col min="10" max="10" width="0.74609375" style="0" customWidth="1"/>
    <col min="11" max="11" width="21.00390625" style="0" hidden="1" customWidth="1"/>
    <col min="12" max="12" width="21.125" style="0" hidden="1" customWidth="1"/>
    <col min="13" max="13" width="18.25390625" style="0" hidden="1" customWidth="1"/>
    <col min="14" max="14" width="18.375" style="0" hidden="1" customWidth="1"/>
    <col min="15" max="15" width="18.625" style="0" hidden="1" customWidth="1"/>
    <col min="16" max="17" width="18.125" style="0" hidden="1" customWidth="1"/>
    <col min="18" max="18" width="20.625" style="0" hidden="1" customWidth="1"/>
    <col min="19" max="16384" width="0" style="0" hidden="1" customWidth="1"/>
  </cols>
  <sheetData>
    <row r="1" spans="1:10" ht="16.5" thickBot="1">
      <c r="A1" s="108" t="s">
        <v>700</v>
      </c>
      <c r="B1" s="102"/>
      <c r="C1" s="102"/>
      <c r="D1" s="102"/>
      <c r="E1" s="102"/>
      <c r="F1" s="102"/>
      <c r="G1" s="102"/>
      <c r="H1" s="102"/>
      <c r="I1" s="102"/>
      <c r="J1" s="30"/>
    </row>
    <row r="2" spans="1:10" ht="15">
      <c r="A2" s="121" t="s">
        <v>1006</v>
      </c>
      <c r="B2" s="123"/>
      <c r="C2" s="123"/>
      <c r="D2" s="123"/>
      <c r="E2" s="123"/>
      <c r="F2" s="123"/>
      <c r="G2" s="123"/>
      <c r="H2" s="123"/>
      <c r="I2" s="124"/>
      <c r="J2" s="30"/>
    </row>
    <row r="3" spans="1:10" s="297" customFormat="1" ht="30">
      <c r="A3" s="298" t="s">
        <v>1241</v>
      </c>
      <c r="B3" s="299" t="s">
        <v>1242</v>
      </c>
      <c r="C3" s="300" t="s">
        <v>1243</v>
      </c>
      <c r="D3" s="300" t="s">
        <v>1244</v>
      </c>
      <c r="E3" s="299" t="s">
        <v>1024</v>
      </c>
      <c r="F3" s="300" t="s">
        <v>1245</v>
      </c>
      <c r="G3" s="300" t="s">
        <v>1246</v>
      </c>
      <c r="H3" s="299" t="s">
        <v>1247</v>
      </c>
      <c r="I3" s="301" t="s">
        <v>1248</v>
      </c>
      <c r="J3" s="302"/>
    </row>
    <row r="4" spans="1:10" ht="14.25">
      <c r="A4" s="326" t="s">
        <v>738</v>
      </c>
      <c r="B4" s="242" t="s">
        <v>3</v>
      </c>
      <c r="C4" s="242" t="s">
        <v>4</v>
      </c>
      <c r="D4" s="242" t="s">
        <v>4</v>
      </c>
      <c r="E4" s="242">
        <v>100000</v>
      </c>
      <c r="F4" s="242">
        <v>100</v>
      </c>
      <c r="G4" s="242" t="s">
        <v>5</v>
      </c>
      <c r="H4" s="242" t="s">
        <v>6</v>
      </c>
      <c r="I4" s="563" t="s">
        <v>7</v>
      </c>
      <c r="J4" s="30"/>
    </row>
    <row r="5" spans="1:10" ht="14.25">
      <c r="A5" s="327" t="s">
        <v>739</v>
      </c>
      <c r="B5" s="242" t="s">
        <v>3</v>
      </c>
      <c r="C5" s="242" t="s">
        <v>4</v>
      </c>
      <c r="D5" s="242" t="s">
        <v>4</v>
      </c>
      <c r="E5" s="242">
        <v>19500000</v>
      </c>
      <c r="F5" s="242">
        <v>19500</v>
      </c>
      <c r="G5" s="242" t="s">
        <v>8</v>
      </c>
      <c r="H5" s="242" t="s">
        <v>9</v>
      </c>
      <c r="I5" s="563" t="s">
        <v>12</v>
      </c>
      <c r="J5" s="30"/>
    </row>
    <row r="6" spans="1:10" ht="14.25">
      <c r="A6" s="327" t="s">
        <v>740</v>
      </c>
      <c r="B6" s="242" t="s">
        <v>3</v>
      </c>
      <c r="C6" s="242" t="s">
        <v>4</v>
      </c>
      <c r="D6" s="242" t="s">
        <v>4</v>
      </c>
      <c r="E6" s="242">
        <v>12500000</v>
      </c>
      <c r="F6" s="242">
        <v>12500</v>
      </c>
      <c r="G6" s="242" t="s">
        <v>5</v>
      </c>
      <c r="H6" s="242" t="s">
        <v>9</v>
      </c>
      <c r="I6" s="563" t="s">
        <v>12</v>
      </c>
      <c r="J6" s="30"/>
    </row>
    <row r="7" spans="1:10" ht="14.25">
      <c r="A7" s="327" t="s">
        <v>704</v>
      </c>
      <c r="B7" s="242" t="s">
        <v>3</v>
      </c>
      <c r="C7" s="242" t="s">
        <v>4</v>
      </c>
      <c r="D7" s="242" t="s">
        <v>4</v>
      </c>
      <c r="E7" s="242">
        <v>500000</v>
      </c>
      <c r="F7" s="242">
        <v>500</v>
      </c>
      <c r="G7" s="242" t="s">
        <v>5</v>
      </c>
      <c r="H7" s="242" t="s">
        <v>10</v>
      </c>
      <c r="I7" s="563" t="s">
        <v>12</v>
      </c>
      <c r="J7" s="31"/>
    </row>
    <row r="8" spans="1:10" ht="14.25">
      <c r="A8" s="451" t="s">
        <v>705</v>
      </c>
      <c r="B8" s="242" t="s">
        <v>3</v>
      </c>
      <c r="C8" s="242" t="s">
        <v>4</v>
      </c>
      <c r="D8" s="242" t="s">
        <v>4</v>
      </c>
      <c r="E8" s="242">
        <v>5200000</v>
      </c>
      <c r="F8" s="242">
        <v>5200</v>
      </c>
      <c r="G8" s="242" t="s">
        <v>5</v>
      </c>
      <c r="H8" s="242" t="s">
        <v>11</v>
      </c>
      <c r="I8" s="563" t="s">
        <v>12</v>
      </c>
      <c r="J8" s="31"/>
    </row>
    <row r="9" spans="1:10" ht="14.25">
      <c r="A9" s="168" t="s">
        <v>1249</v>
      </c>
      <c r="B9" s="169"/>
      <c r="C9" s="169"/>
      <c r="D9" s="170"/>
      <c r="E9" s="242">
        <v>37800000</v>
      </c>
      <c r="F9" s="242"/>
      <c r="G9" s="93"/>
      <c r="H9" s="93"/>
      <c r="I9" s="94"/>
      <c r="J9" s="113"/>
    </row>
    <row r="10" spans="1:10" ht="14.25">
      <c r="A10" s="171" t="s">
        <v>1250</v>
      </c>
      <c r="B10" s="172"/>
      <c r="C10" s="172"/>
      <c r="D10" s="172"/>
      <c r="E10" s="173"/>
      <c r="F10" s="242">
        <v>37800</v>
      </c>
      <c r="G10" s="174"/>
      <c r="H10" s="174"/>
      <c r="I10" s="175"/>
      <c r="J10" s="113"/>
    </row>
    <row r="11" spans="1:10" ht="15" thickBot="1">
      <c r="A11" s="176" t="s">
        <v>13</v>
      </c>
      <c r="B11" s="177"/>
      <c r="C11" s="177"/>
      <c r="D11" s="177"/>
      <c r="E11" s="177"/>
      <c r="F11" s="177"/>
      <c r="G11" s="177"/>
      <c r="H11" s="177"/>
      <c r="I11" s="178"/>
      <c r="J11" s="113"/>
    </row>
    <row r="12" spans="1:10" ht="3" customHeight="1">
      <c r="A12" s="53"/>
      <c r="B12" s="30"/>
      <c r="C12" s="30"/>
      <c r="D12" s="30"/>
      <c r="E12" s="30"/>
      <c r="F12" s="30"/>
      <c r="G12" s="30"/>
      <c r="H12" s="30"/>
      <c r="I12" s="30"/>
      <c r="J12" s="113"/>
    </row>
    <row r="13" spans="1:10" ht="12.75" hidden="1">
      <c r="A13" s="30"/>
      <c r="B13" s="30"/>
      <c r="C13" s="30"/>
      <c r="D13" s="30"/>
      <c r="E13" s="30"/>
      <c r="F13" s="30"/>
      <c r="G13" s="30"/>
      <c r="H13" s="30"/>
      <c r="I13" s="30"/>
      <c r="J13" s="113"/>
    </row>
    <row r="14" spans="1:10" ht="12.75" hidden="1">
      <c r="A14" s="55"/>
      <c r="B14" s="30"/>
      <c r="C14" s="30"/>
      <c r="D14" s="30"/>
      <c r="E14" s="30"/>
      <c r="F14" s="30"/>
      <c r="G14" s="30"/>
      <c r="H14" s="30"/>
      <c r="I14" s="30"/>
      <c r="J14" s="113"/>
    </row>
    <row r="15" spans="1:10" ht="12.75" hidden="1">
      <c r="A15" s="55"/>
      <c r="B15" s="52"/>
      <c r="C15" s="52"/>
      <c r="D15" s="55"/>
      <c r="E15" s="30"/>
      <c r="F15" s="52"/>
      <c r="G15" s="52"/>
      <c r="H15" s="159"/>
      <c r="I15" s="30"/>
      <c r="J15" s="113"/>
    </row>
    <row r="16" spans="1:10" ht="12.75" hidden="1">
      <c r="A16" s="30"/>
      <c r="B16" s="31"/>
      <c r="C16" s="31"/>
      <c r="D16" s="31"/>
      <c r="E16" s="31"/>
      <c r="F16" s="31"/>
      <c r="G16" s="31"/>
      <c r="H16" s="31"/>
      <c r="I16" s="31"/>
      <c r="J16" s="113"/>
    </row>
    <row r="17" spans="1:10" ht="12.75" hidden="1">
      <c r="A17" s="30"/>
      <c r="B17" s="30"/>
      <c r="C17" s="30"/>
      <c r="D17" s="30"/>
      <c r="E17" s="30"/>
      <c r="F17" s="30"/>
      <c r="G17" s="30"/>
      <c r="H17" s="30"/>
      <c r="I17" s="30"/>
      <c r="J17" s="30"/>
    </row>
    <row r="18" spans="1:10" ht="15.75" hidden="1">
      <c r="A18" s="53"/>
      <c r="B18" s="30"/>
      <c r="C18" s="30"/>
      <c r="D18" s="30"/>
      <c r="E18" s="30"/>
      <c r="F18" s="30"/>
      <c r="G18" s="30"/>
      <c r="H18" s="30"/>
      <c r="I18" s="30"/>
      <c r="J18" s="30"/>
    </row>
    <row r="19" spans="1:10" ht="12.75" hidden="1">
      <c r="A19" s="30"/>
      <c r="B19" s="30"/>
      <c r="C19" s="30"/>
      <c r="D19" s="30"/>
      <c r="E19" s="30"/>
      <c r="F19" s="30"/>
      <c r="G19" s="30"/>
      <c r="H19" s="30"/>
      <c r="I19" s="30"/>
      <c r="J19" s="30"/>
    </row>
    <row r="20" spans="1:10" ht="12.75" hidden="1">
      <c r="A20" s="55"/>
      <c r="B20" s="31"/>
      <c r="C20" s="31"/>
      <c r="D20" s="31"/>
      <c r="E20" s="31"/>
      <c r="F20" s="31"/>
      <c r="G20" s="31"/>
      <c r="H20" s="30"/>
      <c r="I20" s="30"/>
      <c r="J20" s="30"/>
    </row>
    <row r="21" spans="1:10" ht="15" hidden="1">
      <c r="A21" s="112"/>
      <c r="B21" s="114"/>
      <c r="C21" s="114"/>
      <c r="D21" s="114"/>
      <c r="E21" s="114"/>
      <c r="F21" s="114"/>
      <c r="G21" s="114"/>
      <c r="H21" s="30"/>
      <c r="I21" s="30"/>
      <c r="J21" s="30"/>
    </row>
    <row r="22" spans="1:10" ht="15" hidden="1">
      <c r="A22" s="112"/>
      <c r="B22" s="114"/>
      <c r="C22" s="114"/>
      <c r="D22" s="114"/>
      <c r="E22" s="114"/>
      <c r="F22" s="114"/>
      <c r="G22" s="114"/>
      <c r="H22" s="30"/>
      <c r="I22" s="30"/>
      <c r="J22" s="30"/>
    </row>
    <row r="23" spans="1:10" ht="15" hidden="1">
      <c r="A23" s="112"/>
      <c r="B23" s="114"/>
      <c r="C23" s="114"/>
      <c r="D23" s="114"/>
      <c r="E23" s="114"/>
      <c r="F23" s="114"/>
      <c r="G23" s="114"/>
      <c r="H23" s="30"/>
      <c r="I23" s="30"/>
      <c r="J23" s="30"/>
    </row>
    <row r="24" spans="1:20" ht="15" hidden="1">
      <c r="A24" s="112"/>
      <c r="B24" s="114"/>
      <c r="C24" s="114"/>
      <c r="D24" s="114"/>
      <c r="E24" s="114"/>
      <c r="F24" s="114"/>
      <c r="G24" s="114"/>
      <c r="H24" s="30"/>
      <c r="I24" s="30"/>
      <c r="J24" s="30"/>
      <c r="K24" s="30"/>
      <c r="L24" s="30"/>
      <c r="M24" s="30"/>
      <c r="N24" s="30"/>
      <c r="O24" s="30"/>
      <c r="P24" s="30"/>
      <c r="Q24" s="30"/>
      <c r="R24" s="30"/>
      <c r="S24" s="30"/>
      <c r="T24" s="30"/>
    </row>
    <row r="25" spans="1:20" ht="15" hidden="1">
      <c r="A25" s="112"/>
      <c r="B25" s="114"/>
      <c r="C25" s="114"/>
      <c r="D25" s="114"/>
      <c r="E25" s="114"/>
      <c r="F25" s="114"/>
      <c r="G25" s="114"/>
      <c r="H25" s="30"/>
      <c r="I25" s="30"/>
      <c r="J25" s="30"/>
      <c r="K25" s="30"/>
      <c r="L25" s="30"/>
      <c r="M25" s="30"/>
      <c r="N25" s="30"/>
      <c r="O25" s="30"/>
      <c r="P25" s="30"/>
      <c r="Q25" s="30"/>
      <c r="R25" s="30"/>
      <c r="S25" s="30"/>
      <c r="T25" s="30"/>
    </row>
    <row r="26" spans="1:20" ht="15" hidden="1">
      <c r="A26" s="112"/>
      <c r="B26" s="114"/>
      <c r="C26" s="114"/>
      <c r="D26" s="114"/>
      <c r="E26" s="114"/>
      <c r="F26" s="114"/>
      <c r="G26" s="114"/>
      <c r="H26" s="30"/>
      <c r="I26" s="30"/>
      <c r="J26" s="30"/>
      <c r="K26" s="30"/>
      <c r="L26" s="30"/>
      <c r="M26" s="30"/>
      <c r="N26" s="30"/>
      <c r="O26" s="30"/>
      <c r="P26" s="30"/>
      <c r="Q26" s="30"/>
      <c r="R26" s="30"/>
      <c r="S26" s="30"/>
      <c r="T26" s="30"/>
    </row>
    <row r="27" spans="1:20" ht="15" hidden="1">
      <c r="A27" s="112"/>
      <c r="B27" s="114"/>
      <c r="C27" s="114"/>
      <c r="D27" s="114"/>
      <c r="E27" s="114"/>
      <c r="F27" s="114"/>
      <c r="G27" s="114"/>
      <c r="H27" s="30"/>
      <c r="I27" s="30"/>
      <c r="J27" s="117"/>
      <c r="K27" s="117"/>
      <c r="L27" s="117"/>
      <c r="M27" s="30"/>
      <c r="N27" s="30"/>
      <c r="O27" s="30"/>
      <c r="P27" s="30"/>
      <c r="Q27" s="30"/>
      <c r="R27" s="30"/>
      <c r="S27" s="30"/>
      <c r="T27" s="30"/>
    </row>
    <row r="28" spans="1:20" s="24" customFormat="1" ht="15" hidden="1">
      <c r="A28" s="112"/>
      <c r="B28" s="114"/>
      <c r="C28" s="114"/>
      <c r="D28" s="114"/>
      <c r="E28" s="114"/>
      <c r="F28" s="114"/>
      <c r="G28" s="114"/>
      <c r="H28" s="30"/>
      <c r="I28" s="30"/>
      <c r="J28" s="118"/>
      <c r="K28" s="118"/>
      <c r="L28" s="118"/>
      <c r="M28" s="165"/>
      <c r="N28" s="165"/>
      <c r="O28" s="165"/>
      <c r="P28" s="165"/>
      <c r="Q28" s="165"/>
      <c r="R28" s="165"/>
      <c r="S28" s="165"/>
      <c r="T28" s="165"/>
    </row>
    <row r="29" spans="1:20" ht="15" hidden="1">
      <c r="A29" s="112"/>
      <c r="B29" s="114"/>
      <c r="C29" s="114"/>
      <c r="D29" s="114"/>
      <c r="E29" s="114"/>
      <c r="F29" s="114"/>
      <c r="G29" s="114"/>
      <c r="H29" s="30"/>
      <c r="I29" s="30"/>
      <c r="J29" s="30"/>
      <c r="K29" s="30"/>
      <c r="L29" s="30"/>
      <c r="M29" s="30"/>
      <c r="N29" s="30"/>
      <c r="O29" s="30"/>
      <c r="P29" s="30"/>
      <c r="Q29" s="30"/>
      <c r="R29" s="30"/>
      <c r="S29" s="30"/>
      <c r="T29" s="30"/>
    </row>
    <row r="30" spans="1:20" ht="15" hidden="1">
      <c r="A30" s="112"/>
      <c r="B30" s="114"/>
      <c r="C30" s="114"/>
      <c r="D30" s="114"/>
      <c r="E30" s="114"/>
      <c r="F30" s="114"/>
      <c r="G30" s="114"/>
      <c r="H30" s="30"/>
      <c r="I30" s="30"/>
      <c r="J30" s="30"/>
      <c r="K30" s="30"/>
      <c r="L30" s="30"/>
      <c r="M30" s="30"/>
      <c r="N30" s="30"/>
      <c r="O30" s="30"/>
      <c r="P30" s="30"/>
      <c r="Q30" s="30"/>
      <c r="R30" s="30"/>
      <c r="S30" s="30"/>
      <c r="T30" s="30"/>
    </row>
    <row r="31" spans="1:20" ht="15" hidden="1">
      <c r="A31" s="112"/>
      <c r="B31" s="114"/>
      <c r="C31" s="114"/>
      <c r="D31" s="114"/>
      <c r="E31" s="114"/>
      <c r="F31" s="114"/>
      <c r="G31" s="114"/>
      <c r="H31" s="30"/>
      <c r="I31" s="30"/>
      <c r="J31" s="30"/>
      <c r="K31" s="30"/>
      <c r="L31" s="30"/>
      <c r="M31" s="30"/>
      <c r="N31" s="30"/>
      <c r="O31" s="30"/>
      <c r="P31" s="30"/>
      <c r="Q31" s="30"/>
      <c r="R31" s="30"/>
      <c r="S31" s="30"/>
      <c r="T31" s="30"/>
    </row>
    <row r="32" spans="1:20" ht="15" hidden="1">
      <c r="A32" s="112"/>
      <c r="B32" s="160"/>
      <c r="C32" s="160"/>
      <c r="D32" s="160"/>
      <c r="E32" s="160"/>
      <c r="F32" s="160"/>
      <c r="G32" s="160"/>
      <c r="H32" s="30"/>
      <c r="I32" s="30"/>
      <c r="J32" s="30"/>
      <c r="K32" s="30"/>
      <c r="L32" s="30"/>
      <c r="M32" s="30"/>
      <c r="N32" s="30"/>
      <c r="O32" s="30"/>
      <c r="P32" s="30"/>
      <c r="Q32" s="30"/>
      <c r="R32" s="30"/>
      <c r="S32" s="30"/>
      <c r="T32" s="30"/>
    </row>
    <row r="33" spans="1:20" ht="15" hidden="1">
      <c r="A33" s="112"/>
      <c r="B33" s="160"/>
      <c r="C33" s="160"/>
      <c r="D33" s="160"/>
      <c r="E33" s="160"/>
      <c r="F33" s="160"/>
      <c r="G33" s="160"/>
      <c r="H33" s="30"/>
      <c r="I33" s="30"/>
      <c r="J33" s="30"/>
      <c r="K33" s="30"/>
      <c r="L33" s="30"/>
      <c r="M33" s="30"/>
      <c r="N33" s="30"/>
      <c r="O33" s="30"/>
      <c r="P33" s="30"/>
      <c r="Q33" s="30"/>
      <c r="R33" s="30"/>
      <c r="S33" s="30"/>
      <c r="T33" s="30"/>
    </row>
    <row r="34" spans="1:20" ht="15" hidden="1">
      <c r="A34" s="112"/>
      <c r="B34" s="160"/>
      <c r="C34" s="160"/>
      <c r="D34" s="160"/>
      <c r="E34" s="160"/>
      <c r="F34" s="160"/>
      <c r="G34" s="160"/>
      <c r="H34" s="30"/>
      <c r="I34" s="30"/>
      <c r="J34" s="30"/>
      <c r="K34" s="30"/>
      <c r="L34" s="30"/>
      <c r="M34" s="30"/>
      <c r="N34" s="30"/>
      <c r="O34" s="30"/>
      <c r="P34" s="30"/>
      <c r="Q34" s="30"/>
      <c r="R34" s="30"/>
      <c r="S34" s="30"/>
      <c r="T34" s="30"/>
    </row>
    <row r="35" spans="1:20" ht="15" hidden="1">
      <c r="A35" s="112"/>
      <c r="B35" s="160"/>
      <c r="C35" s="160"/>
      <c r="D35" s="160"/>
      <c r="E35" s="160"/>
      <c r="F35" s="160"/>
      <c r="G35" s="160"/>
      <c r="H35" s="30"/>
      <c r="I35" s="30"/>
      <c r="J35" s="30"/>
      <c r="K35" s="30"/>
      <c r="L35" s="30"/>
      <c r="M35" s="30"/>
      <c r="N35" s="30"/>
      <c r="O35" s="30"/>
      <c r="P35" s="30"/>
      <c r="Q35" s="30"/>
      <c r="R35" s="30"/>
      <c r="S35" s="30"/>
      <c r="T35" s="30"/>
    </row>
    <row r="36" spans="1:20" ht="12.75" hidden="1">
      <c r="A36" s="30"/>
      <c r="B36" s="30"/>
      <c r="C36" s="30"/>
      <c r="D36" s="30"/>
      <c r="E36" s="30"/>
      <c r="F36" s="30"/>
      <c r="G36" s="30"/>
      <c r="H36" s="30"/>
      <c r="I36" s="30"/>
      <c r="J36" s="30"/>
      <c r="K36" s="30"/>
      <c r="L36" s="30"/>
      <c r="M36" s="30"/>
      <c r="N36" s="30"/>
      <c r="O36" s="30"/>
      <c r="P36" s="30"/>
      <c r="Q36" s="30"/>
      <c r="R36" s="30"/>
      <c r="S36" s="30"/>
      <c r="T36" s="30"/>
    </row>
    <row r="37" spans="1:20" ht="15.75" hidden="1">
      <c r="A37" s="53"/>
      <c r="B37" s="30"/>
      <c r="C37" s="30"/>
      <c r="D37" s="30"/>
      <c r="E37" s="30"/>
      <c r="F37" s="30"/>
      <c r="G37" s="30"/>
      <c r="H37" s="30"/>
      <c r="I37" s="30"/>
      <c r="J37" s="30"/>
      <c r="K37" s="30"/>
      <c r="L37" s="30"/>
      <c r="M37" s="30"/>
      <c r="N37" s="30"/>
      <c r="O37" s="30"/>
      <c r="P37" s="30"/>
      <c r="Q37" s="30"/>
      <c r="R37" s="30"/>
      <c r="S37" s="30"/>
      <c r="T37" s="30"/>
    </row>
    <row r="38" spans="1:20" ht="12.75" hidden="1">
      <c r="A38" s="55"/>
      <c r="B38" s="30"/>
      <c r="C38" s="30"/>
      <c r="D38" s="30"/>
      <c r="E38" s="30"/>
      <c r="F38" s="30"/>
      <c r="G38" s="30"/>
      <c r="H38" s="30"/>
      <c r="I38" s="30"/>
      <c r="J38" s="30"/>
      <c r="K38" s="30"/>
      <c r="L38" s="30"/>
      <c r="M38" s="30"/>
      <c r="N38" s="30"/>
      <c r="O38" s="30"/>
      <c r="P38" s="30"/>
      <c r="Q38" s="30"/>
      <c r="R38" s="30"/>
      <c r="S38" s="30"/>
      <c r="T38" s="30"/>
    </row>
    <row r="39" spans="1:20" ht="12.75" hidden="1">
      <c r="A39" s="55"/>
      <c r="B39" s="61"/>
      <c r="C39" s="61"/>
      <c r="D39" s="55"/>
      <c r="E39" s="55"/>
      <c r="F39" s="61"/>
      <c r="G39" s="61"/>
      <c r="H39" s="161"/>
      <c r="I39" s="161"/>
      <c r="J39" s="30"/>
      <c r="K39" s="30"/>
      <c r="L39" s="30"/>
      <c r="M39" s="30"/>
      <c r="N39" s="30"/>
      <c r="O39" s="30"/>
      <c r="P39" s="30"/>
      <c r="Q39" s="30"/>
      <c r="R39" s="30"/>
      <c r="S39" s="30"/>
      <c r="T39" s="30"/>
    </row>
    <row r="40" spans="1:20" ht="12.75" hidden="1">
      <c r="A40" s="162"/>
      <c r="B40" s="162"/>
      <c r="C40" s="118"/>
      <c r="D40" s="118"/>
      <c r="E40" s="118"/>
      <c r="F40" s="118"/>
      <c r="G40" s="118"/>
      <c r="H40" s="118"/>
      <c r="I40" s="118"/>
      <c r="J40" s="163"/>
      <c r="K40" s="163"/>
      <c r="L40" s="163"/>
      <c r="M40" s="117"/>
      <c r="N40" s="117"/>
      <c r="O40" s="52"/>
      <c r="P40" s="52"/>
      <c r="Q40" s="52"/>
      <c r="R40" s="52"/>
      <c r="S40" s="30"/>
      <c r="T40" s="30"/>
    </row>
    <row r="41" spans="1:20" ht="28.5" customHeight="1" hidden="1">
      <c r="A41" s="30"/>
      <c r="B41" s="30"/>
      <c r="C41" s="30"/>
      <c r="D41" s="30"/>
      <c r="E41" s="30"/>
      <c r="F41" s="30"/>
      <c r="G41" s="30"/>
      <c r="H41" s="30"/>
      <c r="I41" s="30"/>
      <c r="J41" s="30"/>
      <c r="K41" s="30"/>
      <c r="L41" s="31"/>
      <c r="M41" s="30"/>
      <c r="N41" s="30"/>
      <c r="O41" s="31"/>
      <c r="P41" s="31"/>
      <c r="Q41" s="31"/>
      <c r="R41" s="31"/>
      <c r="S41" s="30"/>
      <c r="T41" s="30"/>
    </row>
    <row r="42" spans="1:20" ht="12.75" hidden="1">
      <c r="A42" s="30"/>
      <c r="B42" s="30"/>
      <c r="C42" s="30"/>
      <c r="D42" s="30"/>
      <c r="E42" s="30"/>
      <c r="F42" s="30"/>
      <c r="G42" s="30"/>
      <c r="H42" s="30"/>
      <c r="I42" s="30"/>
      <c r="J42" s="30"/>
      <c r="K42" s="30"/>
      <c r="L42" s="119"/>
      <c r="M42" s="30"/>
      <c r="N42" s="30"/>
      <c r="O42" s="30"/>
      <c r="P42" s="30"/>
      <c r="Q42" s="31"/>
      <c r="R42" s="31"/>
      <c r="S42" s="30"/>
      <c r="T42" s="30"/>
    </row>
    <row r="43" spans="1:20" ht="12.75" hidden="1">
      <c r="A43" s="30"/>
      <c r="B43" s="30"/>
      <c r="C43" s="30"/>
      <c r="D43" s="30"/>
      <c r="E43" s="30"/>
      <c r="F43" s="30"/>
      <c r="G43" s="30"/>
      <c r="H43" s="30"/>
      <c r="I43" s="30"/>
      <c r="J43" s="31"/>
      <c r="K43" s="31"/>
      <c r="L43" s="30"/>
      <c r="M43" s="31"/>
      <c r="N43" s="31"/>
      <c r="O43" s="30"/>
      <c r="P43" s="30"/>
      <c r="Q43" s="30"/>
      <c r="R43" s="30"/>
      <c r="S43" s="30"/>
      <c r="T43" s="30"/>
    </row>
    <row r="44" spans="1:20" ht="12.75" hidden="1">
      <c r="A44" s="30"/>
      <c r="B44" s="30"/>
      <c r="C44" s="30"/>
      <c r="D44" s="30"/>
      <c r="E44" s="30"/>
      <c r="F44" s="30"/>
      <c r="G44" s="30"/>
      <c r="H44" s="30"/>
      <c r="I44" s="30"/>
      <c r="J44" s="113"/>
      <c r="K44" s="113"/>
      <c r="L44" s="113"/>
      <c r="M44" s="113"/>
      <c r="N44" s="113"/>
      <c r="O44" s="113"/>
      <c r="P44" s="113"/>
      <c r="Q44" s="113"/>
      <c r="R44" s="113"/>
      <c r="S44" s="30"/>
      <c r="T44" s="30"/>
    </row>
    <row r="45" spans="1:20" ht="12.75" hidden="1">
      <c r="A45" s="30"/>
      <c r="B45" s="30"/>
      <c r="C45" s="30"/>
      <c r="D45" s="30"/>
      <c r="E45" s="30"/>
      <c r="F45" s="30"/>
      <c r="G45" s="30"/>
      <c r="H45" s="30"/>
      <c r="I45" s="30"/>
      <c r="J45" s="113"/>
      <c r="K45" s="113"/>
      <c r="L45" s="113"/>
      <c r="M45" s="113"/>
      <c r="N45" s="113"/>
      <c r="O45" s="113"/>
      <c r="P45" s="113"/>
      <c r="Q45" s="113"/>
      <c r="R45" s="113"/>
      <c r="S45" s="30"/>
      <c r="T45" s="30"/>
    </row>
    <row r="46" spans="1:20" ht="12.75" hidden="1">
      <c r="A46" s="30"/>
      <c r="B46" s="30"/>
      <c r="C46" s="30"/>
      <c r="D46" s="30"/>
      <c r="E46" s="30"/>
      <c r="F46" s="30"/>
      <c r="G46" s="30"/>
      <c r="H46" s="30"/>
      <c r="I46" s="30"/>
      <c r="J46" s="113"/>
      <c r="K46" s="113"/>
      <c r="L46" s="113"/>
      <c r="M46" s="113"/>
      <c r="N46" s="113"/>
      <c r="O46" s="113"/>
      <c r="P46" s="113"/>
      <c r="Q46" s="113"/>
      <c r="R46" s="113"/>
      <c r="S46" s="30"/>
      <c r="T46" s="30"/>
    </row>
    <row r="47" spans="1:20" ht="12.75" hidden="1">
      <c r="A47" s="30"/>
      <c r="B47" s="30"/>
      <c r="C47" s="30"/>
      <c r="D47" s="30"/>
      <c r="E47" s="30"/>
      <c r="F47" s="30"/>
      <c r="G47" s="30"/>
      <c r="H47" s="30"/>
      <c r="I47" s="30"/>
      <c r="J47" s="113"/>
      <c r="K47" s="113"/>
      <c r="L47" s="113"/>
      <c r="M47" s="113"/>
      <c r="N47" s="113"/>
      <c r="O47" s="113"/>
      <c r="P47" s="113"/>
      <c r="Q47" s="113"/>
      <c r="R47" s="113"/>
      <c r="S47" s="30"/>
      <c r="T47" s="30"/>
    </row>
    <row r="48" spans="1:20" ht="12.75" hidden="1">
      <c r="A48" s="30"/>
      <c r="B48" s="30"/>
      <c r="C48" s="30"/>
      <c r="D48" s="30"/>
      <c r="E48" s="30"/>
      <c r="F48" s="30"/>
      <c r="G48" s="30"/>
      <c r="H48" s="30"/>
      <c r="I48" s="30"/>
      <c r="J48" s="113"/>
      <c r="K48" s="113"/>
      <c r="L48" s="113"/>
      <c r="M48" s="113"/>
      <c r="N48" s="113"/>
      <c r="O48" s="113"/>
      <c r="P48" s="113"/>
      <c r="Q48" s="113"/>
      <c r="R48" s="113"/>
      <c r="S48" s="30"/>
      <c r="T48" s="30"/>
    </row>
    <row r="49" spans="1:20" ht="12.75" hidden="1">
      <c r="A49" s="30"/>
      <c r="B49" s="30"/>
      <c r="C49" s="30"/>
      <c r="D49" s="30"/>
      <c r="E49" s="30"/>
      <c r="F49" s="30"/>
      <c r="G49" s="30"/>
      <c r="H49" s="30"/>
      <c r="I49" s="30"/>
      <c r="J49" s="113"/>
      <c r="K49" s="113"/>
      <c r="L49" s="113"/>
      <c r="M49" s="113"/>
      <c r="N49" s="113"/>
      <c r="O49" s="113"/>
      <c r="P49" s="113"/>
      <c r="Q49" s="113"/>
      <c r="R49" s="113"/>
      <c r="S49" s="30"/>
      <c r="T49" s="30"/>
    </row>
    <row r="50" spans="1:20" ht="15.75" hidden="1">
      <c r="A50" s="53"/>
      <c r="B50" s="30"/>
      <c r="C50" s="30"/>
      <c r="D50" s="30"/>
      <c r="E50" s="30"/>
      <c r="F50" s="30"/>
      <c r="G50" s="30"/>
      <c r="H50" s="30"/>
      <c r="I50" s="30"/>
      <c r="J50" s="30"/>
      <c r="K50" s="30"/>
      <c r="L50" s="30"/>
      <c r="M50" s="30"/>
      <c r="N50" s="30"/>
      <c r="O50" s="30"/>
      <c r="P50" s="30"/>
      <c r="Q50" s="30"/>
      <c r="R50" s="30"/>
      <c r="S50" s="30"/>
      <c r="T50" s="30"/>
    </row>
    <row r="51" spans="1:20" ht="12.75" hidden="1">
      <c r="A51" s="55"/>
      <c r="B51" s="30"/>
      <c r="C51" s="30"/>
      <c r="D51" s="30"/>
      <c r="E51" s="30"/>
      <c r="F51" s="30"/>
      <c r="G51" s="30"/>
      <c r="H51" s="30"/>
      <c r="I51" s="30"/>
      <c r="J51" s="30"/>
      <c r="K51" s="30"/>
      <c r="L51" s="30"/>
      <c r="M51" s="30"/>
      <c r="N51" s="30"/>
      <c r="O51" s="30"/>
      <c r="P51" s="30"/>
      <c r="Q51" s="30"/>
      <c r="R51" s="30"/>
      <c r="S51" s="30"/>
      <c r="T51" s="30"/>
    </row>
    <row r="52" spans="1:20" ht="12.75" hidden="1">
      <c r="A52" s="55"/>
      <c r="B52" s="61"/>
      <c r="C52" s="61"/>
      <c r="D52" s="55"/>
      <c r="E52" s="55"/>
      <c r="F52" s="61"/>
      <c r="G52" s="61"/>
      <c r="H52" s="161"/>
      <c r="I52" s="61"/>
      <c r="J52" s="30"/>
      <c r="K52" s="30"/>
      <c r="L52" s="30"/>
      <c r="M52" s="30"/>
      <c r="N52" s="30"/>
      <c r="O52" s="30"/>
      <c r="P52" s="30"/>
      <c r="Q52" s="30"/>
      <c r="R52" s="30"/>
      <c r="S52" s="30"/>
      <c r="T52" s="30"/>
    </row>
    <row r="53" spans="1:20" ht="12.75" hidden="1">
      <c r="A53" s="56"/>
      <c r="B53" s="31"/>
      <c r="C53" s="30"/>
      <c r="D53" s="30"/>
      <c r="E53" s="30"/>
      <c r="F53" s="30"/>
      <c r="G53" s="30"/>
      <c r="H53" s="30"/>
      <c r="I53" s="31"/>
      <c r="J53" s="159"/>
      <c r="K53" s="159"/>
      <c r="L53" s="30"/>
      <c r="M53" s="30"/>
      <c r="N53" s="30"/>
      <c r="O53" s="30"/>
      <c r="P53" s="30"/>
      <c r="Q53" s="30"/>
      <c r="R53" s="30"/>
      <c r="S53" s="30"/>
      <c r="T53" s="30"/>
    </row>
    <row r="54" spans="1:20" ht="12.75" hidden="1">
      <c r="A54" s="30"/>
      <c r="B54" s="30"/>
      <c r="C54" s="119"/>
      <c r="D54" s="31"/>
      <c r="E54" s="119"/>
      <c r="F54" s="31"/>
      <c r="G54" s="30"/>
      <c r="H54" s="30"/>
      <c r="I54" s="31"/>
      <c r="J54" s="31"/>
      <c r="K54" s="30"/>
      <c r="L54" s="30"/>
      <c r="M54" s="30"/>
      <c r="N54" s="30"/>
      <c r="O54" s="30"/>
      <c r="P54" s="30"/>
      <c r="Q54" s="30"/>
      <c r="R54" s="30"/>
      <c r="S54" s="30"/>
      <c r="T54" s="30"/>
    </row>
    <row r="55" spans="1:20" ht="12.75" hidden="1">
      <c r="A55" s="30"/>
      <c r="B55" s="30"/>
      <c r="C55" s="30"/>
      <c r="D55" s="30"/>
      <c r="E55" s="30"/>
      <c r="F55" s="30"/>
      <c r="G55" s="31"/>
      <c r="H55" s="31"/>
      <c r="I55" s="30"/>
      <c r="J55" s="30"/>
      <c r="K55" s="30"/>
      <c r="L55" s="30"/>
      <c r="M55" s="30"/>
      <c r="N55" s="30"/>
      <c r="O55" s="30"/>
      <c r="P55" s="30"/>
      <c r="Q55" s="30"/>
      <c r="R55" s="30"/>
      <c r="S55" s="30"/>
      <c r="T55" s="30"/>
    </row>
    <row r="56" spans="1:20" ht="12.75" hidden="1">
      <c r="A56" s="30"/>
      <c r="B56" s="113"/>
      <c r="C56" s="113"/>
      <c r="D56" s="113"/>
      <c r="E56" s="113"/>
      <c r="F56" s="113"/>
      <c r="G56" s="113"/>
      <c r="H56" s="113"/>
      <c r="I56" s="113"/>
      <c r="J56" s="30"/>
      <c r="K56" s="30"/>
      <c r="L56" s="30"/>
      <c r="M56" s="30"/>
      <c r="N56" s="30"/>
      <c r="O56" s="30"/>
      <c r="P56" s="30"/>
      <c r="Q56" s="30"/>
      <c r="R56" s="30"/>
      <c r="S56" s="30"/>
      <c r="T56" s="30"/>
    </row>
    <row r="57" spans="1:20" ht="12.75" hidden="1">
      <c r="A57" s="30"/>
      <c r="B57" s="113"/>
      <c r="C57" s="113"/>
      <c r="D57" s="113"/>
      <c r="E57" s="113"/>
      <c r="F57" s="113"/>
      <c r="G57" s="113"/>
      <c r="H57" s="113"/>
      <c r="I57" s="113"/>
      <c r="J57" s="30"/>
      <c r="K57" s="30"/>
      <c r="L57" s="30"/>
      <c r="M57" s="30"/>
      <c r="N57" s="30"/>
      <c r="O57" s="30"/>
      <c r="P57" s="30"/>
      <c r="Q57" s="30"/>
      <c r="R57" s="30"/>
      <c r="S57" s="30"/>
      <c r="T57" s="30"/>
    </row>
    <row r="58" spans="1:20" ht="12.75" hidden="1">
      <c r="A58" s="30"/>
      <c r="B58" s="113"/>
      <c r="C58" s="113"/>
      <c r="D58" s="113"/>
      <c r="E58" s="113"/>
      <c r="F58" s="113"/>
      <c r="G58" s="113"/>
      <c r="H58" s="113"/>
      <c r="I58" s="113"/>
      <c r="J58" s="30"/>
      <c r="K58" s="30"/>
      <c r="L58" s="30"/>
      <c r="M58" s="30"/>
      <c r="N58" s="30"/>
      <c r="O58" s="30"/>
      <c r="P58" s="30"/>
      <c r="Q58" s="30"/>
      <c r="R58" s="30"/>
      <c r="S58" s="30"/>
      <c r="T58" s="30"/>
    </row>
    <row r="59" spans="1:20" ht="12.75" hidden="1">
      <c r="A59" s="30"/>
      <c r="B59" s="113"/>
      <c r="C59" s="113"/>
      <c r="D59" s="113"/>
      <c r="E59" s="113"/>
      <c r="F59" s="113"/>
      <c r="G59" s="113"/>
      <c r="H59" s="113"/>
      <c r="I59" s="113"/>
      <c r="J59" s="30"/>
      <c r="K59" s="30"/>
      <c r="L59" s="30"/>
      <c r="M59" s="30"/>
      <c r="N59" s="30"/>
      <c r="O59" s="30"/>
      <c r="P59" s="30"/>
      <c r="Q59" s="30"/>
      <c r="R59" s="30"/>
      <c r="S59" s="30"/>
      <c r="T59" s="30"/>
    </row>
    <row r="60" spans="1:20" ht="12.75" hidden="1">
      <c r="A60" s="30"/>
      <c r="B60" s="113"/>
      <c r="C60" s="113"/>
      <c r="D60" s="113"/>
      <c r="E60" s="113"/>
      <c r="F60" s="113"/>
      <c r="G60" s="113"/>
      <c r="H60" s="113"/>
      <c r="I60" s="113"/>
      <c r="J60" s="30"/>
      <c r="K60" s="30"/>
      <c r="L60" s="30"/>
      <c r="M60" s="30"/>
      <c r="N60" s="30"/>
      <c r="O60" s="30"/>
      <c r="P60" s="30"/>
      <c r="Q60" s="30"/>
      <c r="R60" s="30"/>
      <c r="S60" s="30"/>
      <c r="T60" s="30"/>
    </row>
    <row r="61" spans="1:20" ht="12.75" hidden="1">
      <c r="A61" s="30"/>
      <c r="B61" s="113"/>
      <c r="C61" s="113"/>
      <c r="D61" s="113"/>
      <c r="E61" s="113"/>
      <c r="F61" s="113"/>
      <c r="G61" s="113"/>
      <c r="H61" s="113"/>
      <c r="I61" s="113"/>
      <c r="J61" s="30"/>
      <c r="K61" s="30"/>
      <c r="L61" s="30"/>
      <c r="M61" s="30"/>
      <c r="N61" s="30"/>
      <c r="O61" s="30"/>
      <c r="P61" s="30"/>
      <c r="Q61" s="30"/>
      <c r="R61" s="30"/>
      <c r="S61" s="30"/>
      <c r="T61" s="30"/>
    </row>
    <row r="62" spans="1:20" ht="12.75" hidden="1">
      <c r="A62" s="30"/>
      <c r="B62" s="30"/>
      <c r="C62" s="30"/>
      <c r="D62" s="30"/>
      <c r="E62" s="30"/>
      <c r="F62" s="30"/>
      <c r="G62" s="30"/>
      <c r="H62" s="30"/>
      <c r="I62" s="30"/>
      <c r="J62" s="30"/>
      <c r="K62" s="30"/>
      <c r="L62" s="30"/>
      <c r="M62" s="30"/>
      <c r="N62" s="30"/>
      <c r="O62" s="30"/>
      <c r="P62" s="30"/>
      <c r="Q62" s="30"/>
      <c r="R62" s="30"/>
      <c r="S62" s="30"/>
      <c r="T62" s="30"/>
    </row>
    <row r="63" spans="1:20" ht="15.75" hidden="1">
      <c r="A63" s="53"/>
      <c r="B63" s="30"/>
      <c r="C63" s="30"/>
      <c r="D63" s="30"/>
      <c r="E63" s="30"/>
      <c r="F63" s="30"/>
      <c r="G63" s="30"/>
      <c r="H63" s="30"/>
      <c r="I63" s="30"/>
      <c r="J63" s="30"/>
      <c r="K63" s="30"/>
      <c r="L63" s="30"/>
      <c r="M63" s="30"/>
      <c r="N63" s="30"/>
      <c r="O63" s="30"/>
      <c r="P63" s="30"/>
      <c r="Q63" s="30"/>
      <c r="R63" s="30"/>
      <c r="S63" s="30"/>
      <c r="T63" s="30"/>
    </row>
    <row r="64" spans="1:20" ht="12.75" hidden="1">
      <c r="A64" s="55"/>
      <c r="B64" s="30"/>
      <c r="C64" s="30"/>
      <c r="D64" s="30"/>
      <c r="E64" s="30"/>
      <c r="F64" s="30"/>
      <c r="G64" s="30"/>
      <c r="H64" s="30"/>
      <c r="I64" s="30"/>
      <c r="J64" s="30"/>
      <c r="K64" s="30"/>
      <c r="L64" s="30"/>
      <c r="M64" s="30"/>
      <c r="N64" s="30"/>
      <c r="O64" s="30"/>
      <c r="P64" s="30"/>
      <c r="Q64" s="30"/>
      <c r="R64" s="30"/>
      <c r="S64" s="30"/>
      <c r="T64" s="30"/>
    </row>
    <row r="65" spans="1:20" ht="12.75" hidden="1">
      <c r="A65" s="55"/>
      <c r="B65" s="61"/>
      <c r="C65" s="61"/>
      <c r="D65" s="52"/>
      <c r="E65" s="61"/>
      <c r="F65" s="61"/>
      <c r="G65" s="52"/>
      <c r="H65" s="159"/>
      <c r="I65" s="159"/>
      <c r="J65" s="30"/>
      <c r="K65" s="30"/>
      <c r="L65" s="30"/>
      <c r="M65" s="30"/>
      <c r="N65" s="30"/>
      <c r="O65" s="30"/>
      <c r="P65" s="30"/>
      <c r="Q65" s="30"/>
      <c r="R65" s="30"/>
      <c r="S65" s="30"/>
      <c r="T65" s="30"/>
    </row>
    <row r="66" spans="1:20" ht="12.75" hidden="1">
      <c r="A66" s="55"/>
      <c r="B66" s="61"/>
      <c r="C66" s="57"/>
      <c r="D66" s="31"/>
      <c r="E66" s="31"/>
      <c r="F66" s="30"/>
      <c r="G66" s="31"/>
      <c r="H66" s="31"/>
      <c r="I66" s="31"/>
      <c r="J66" s="30"/>
      <c r="K66" s="30"/>
      <c r="L66" s="30"/>
      <c r="M66" s="30"/>
      <c r="N66" s="30"/>
      <c r="O66" s="30"/>
      <c r="P66" s="30"/>
      <c r="Q66" s="30"/>
      <c r="R66" s="30"/>
      <c r="S66" s="30"/>
      <c r="T66" s="30"/>
    </row>
    <row r="67" spans="1:20" ht="12.75" hidden="1">
      <c r="A67" s="30"/>
      <c r="B67" s="30"/>
      <c r="C67" s="30"/>
      <c r="D67" s="30"/>
      <c r="E67" s="30"/>
      <c r="F67" s="52"/>
      <c r="G67" s="30"/>
      <c r="H67" s="30"/>
      <c r="I67" s="30"/>
      <c r="J67" s="30"/>
      <c r="K67" s="30"/>
      <c r="L67" s="30"/>
      <c r="M67" s="30"/>
      <c r="N67" s="30"/>
      <c r="O67" s="30"/>
      <c r="P67" s="30"/>
      <c r="Q67" s="30"/>
      <c r="R67" s="30"/>
      <c r="S67" s="30"/>
      <c r="T67" s="30"/>
    </row>
    <row r="68" spans="1:20" ht="12.75" hidden="1">
      <c r="A68" s="30"/>
      <c r="B68" s="30"/>
      <c r="C68" s="30"/>
      <c r="D68" s="30"/>
      <c r="E68" s="30"/>
      <c r="F68" s="30"/>
      <c r="G68" s="30"/>
      <c r="H68" s="30"/>
      <c r="I68" s="30"/>
      <c r="J68" s="30"/>
      <c r="K68" s="30"/>
      <c r="L68" s="30"/>
      <c r="M68" s="30"/>
      <c r="N68" s="30"/>
      <c r="O68" s="30"/>
      <c r="P68" s="30"/>
      <c r="Q68" s="30"/>
      <c r="R68" s="30"/>
      <c r="S68" s="30"/>
      <c r="T68" s="30"/>
    </row>
    <row r="69" spans="1:20" ht="12.75" hidden="1">
      <c r="A69" s="30"/>
      <c r="B69" s="30"/>
      <c r="C69" s="30"/>
      <c r="D69" s="30"/>
      <c r="E69" s="30"/>
      <c r="F69" s="30"/>
      <c r="G69" s="30"/>
      <c r="H69" s="30"/>
      <c r="I69" s="30"/>
      <c r="J69" s="30"/>
      <c r="K69" s="30"/>
      <c r="L69" s="30"/>
      <c r="M69" s="30"/>
      <c r="N69" s="30"/>
      <c r="O69" s="30"/>
      <c r="P69" s="30"/>
      <c r="Q69" s="30"/>
      <c r="R69" s="30"/>
      <c r="S69" s="30"/>
      <c r="T69" s="30"/>
    </row>
    <row r="70" spans="1:20" ht="12.75" hidden="1">
      <c r="A70" s="30"/>
      <c r="B70" s="30"/>
      <c r="C70" s="30"/>
      <c r="D70" s="30"/>
      <c r="E70" s="30"/>
      <c r="F70" s="30"/>
      <c r="G70" s="30"/>
      <c r="H70" s="30"/>
      <c r="I70" s="30"/>
      <c r="J70" s="30"/>
      <c r="K70" s="30"/>
      <c r="L70" s="30"/>
      <c r="M70" s="30"/>
      <c r="N70" s="30"/>
      <c r="O70" s="30"/>
      <c r="P70" s="30"/>
      <c r="Q70" s="30"/>
      <c r="R70" s="30"/>
      <c r="S70" s="30"/>
      <c r="T70" s="30"/>
    </row>
    <row r="71" spans="1:20" ht="12.75" hidden="1">
      <c r="A71" s="30"/>
      <c r="B71" s="30"/>
      <c r="C71" s="30"/>
      <c r="D71" s="30"/>
      <c r="E71" s="30"/>
      <c r="F71" s="30"/>
      <c r="G71" s="30"/>
      <c r="H71" s="30"/>
      <c r="I71" s="30"/>
      <c r="J71" s="30"/>
      <c r="K71" s="30"/>
      <c r="L71" s="30"/>
      <c r="M71" s="30"/>
      <c r="N71" s="30"/>
      <c r="O71" s="30"/>
      <c r="P71" s="30"/>
      <c r="Q71" s="30"/>
      <c r="R71" s="30"/>
      <c r="S71" s="30"/>
      <c r="T71" s="30"/>
    </row>
    <row r="72" spans="1:20" ht="12.75" hidden="1">
      <c r="A72" s="30"/>
      <c r="B72" s="30"/>
      <c r="C72" s="30"/>
      <c r="D72" s="30"/>
      <c r="E72" s="30"/>
      <c r="F72" s="30"/>
      <c r="G72" s="30"/>
      <c r="H72" s="30"/>
      <c r="I72" s="30"/>
      <c r="J72" s="30"/>
      <c r="K72" s="30"/>
      <c r="L72" s="30"/>
      <c r="M72" s="30"/>
      <c r="N72" s="30"/>
      <c r="O72" s="30"/>
      <c r="P72" s="30"/>
      <c r="Q72" s="30"/>
      <c r="R72" s="30"/>
      <c r="S72" s="30"/>
      <c r="T72" s="30"/>
    </row>
    <row r="73" spans="1:20" ht="12.75" hidden="1">
      <c r="A73" s="30"/>
      <c r="B73" s="30"/>
      <c r="C73" s="30"/>
      <c r="D73" s="30"/>
      <c r="E73" s="30"/>
      <c r="F73" s="30"/>
      <c r="G73" s="30"/>
      <c r="H73" s="30"/>
      <c r="I73" s="30"/>
      <c r="J73" s="30"/>
      <c r="K73" s="30"/>
      <c r="L73" s="30"/>
      <c r="M73" s="30"/>
      <c r="N73" s="30"/>
      <c r="O73" s="30"/>
      <c r="P73" s="30"/>
      <c r="Q73" s="30"/>
      <c r="R73" s="30"/>
      <c r="S73" s="30"/>
      <c r="T73" s="30"/>
    </row>
    <row r="74" spans="1:20" ht="12.75" hidden="1">
      <c r="A74" s="30"/>
      <c r="B74" s="30"/>
      <c r="C74" s="30"/>
      <c r="D74" s="30"/>
      <c r="E74" s="30"/>
      <c r="F74" s="30"/>
      <c r="G74" s="30"/>
      <c r="H74" s="30"/>
      <c r="I74" s="30"/>
      <c r="J74" s="30"/>
      <c r="K74" s="30"/>
      <c r="L74" s="30"/>
      <c r="M74" s="30"/>
      <c r="N74" s="30"/>
      <c r="O74" s="30"/>
      <c r="P74" s="30"/>
      <c r="Q74" s="30"/>
      <c r="R74" s="30"/>
      <c r="S74" s="30"/>
      <c r="T74" s="30"/>
    </row>
    <row r="75" spans="1:20" ht="12.75" hidden="1">
      <c r="A75" s="164"/>
      <c r="B75" s="30"/>
      <c r="C75" s="30"/>
      <c r="D75" s="30"/>
      <c r="E75" s="30"/>
      <c r="F75" s="30"/>
      <c r="G75" s="30"/>
      <c r="H75" s="30"/>
      <c r="I75" s="30"/>
      <c r="J75" s="30"/>
      <c r="K75" s="30"/>
      <c r="L75" s="30"/>
      <c r="M75" s="30"/>
      <c r="N75" s="30"/>
      <c r="O75" s="30"/>
      <c r="P75" s="30"/>
      <c r="Q75" s="30"/>
      <c r="R75" s="30"/>
      <c r="S75" s="30"/>
      <c r="T75" s="30"/>
    </row>
    <row r="76" spans="1:10" ht="12.75" hidden="1">
      <c r="A76" s="30"/>
      <c r="B76" s="30"/>
      <c r="C76" s="30"/>
      <c r="D76" s="30"/>
      <c r="E76" s="30"/>
      <c r="F76" s="30"/>
      <c r="G76" s="30"/>
      <c r="H76" s="30"/>
      <c r="I76" s="30"/>
      <c r="J76" s="30"/>
    </row>
    <row r="77" spans="1:9" ht="12.75" hidden="1">
      <c r="A77" s="30"/>
      <c r="B77" s="30"/>
      <c r="C77" s="30"/>
      <c r="D77" s="30"/>
      <c r="E77" s="30"/>
      <c r="F77" s="30"/>
      <c r="G77" s="30"/>
      <c r="H77" s="30"/>
      <c r="I77" s="30"/>
    </row>
    <row r="78" spans="1:9" ht="12.75" hidden="1">
      <c r="A78" s="30"/>
      <c r="B78" s="30"/>
      <c r="C78" s="30"/>
      <c r="D78" s="30"/>
      <c r="E78" s="30"/>
      <c r="F78" s="30"/>
      <c r="G78" s="30"/>
      <c r="H78" s="30"/>
      <c r="I78" s="30"/>
    </row>
    <row r="79" spans="1:9" ht="12.75" hidden="1">
      <c r="A79" s="30"/>
      <c r="B79" s="30"/>
      <c r="C79" s="30"/>
      <c r="D79" s="30"/>
      <c r="E79" s="30"/>
      <c r="F79" s="30"/>
      <c r="G79" s="30"/>
      <c r="H79" s="30"/>
      <c r="I79" s="30"/>
    </row>
    <row r="80" spans="1:9" ht="12.75" hidden="1">
      <c r="A80" s="30"/>
      <c r="B80" s="30"/>
      <c r="C80" s="30"/>
      <c r="D80" s="30"/>
      <c r="E80" s="30"/>
      <c r="F80" s="30"/>
      <c r="G80" s="30"/>
      <c r="H80" s="30"/>
      <c r="I80" s="30"/>
    </row>
    <row r="81" spans="1:9" ht="12.75" hidden="1">
      <c r="A81" s="30"/>
      <c r="B81" s="30"/>
      <c r="C81" s="30"/>
      <c r="D81" s="30"/>
      <c r="E81" s="30"/>
      <c r="F81" s="30"/>
      <c r="G81" s="30"/>
      <c r="H81" s="30"/>
      <c r="I81" s="30"/>
    </row>
    <row r="82" spans="1:9" ht="12.75" hidden="1">
      <c r="A82" s="30"/>
      <c r="B82" s="30"/>
      <c r="C82" s="30"/>
      <c r="D82" s="30"/>
      <c r="E82" s="30"/>
      <c r="F82" s="30"/>
      <c r="G82" s="30"/>
      <c r="H82" s="30"/>
      <c r="I82" s="30"/>
    </row>
    <row r="83" spans="1:9" ht="12.75" hidden="1">
      <c r="A83" s="30"/>
      <c r="B83" s="30"/>
      <c r="C83" s="30"/>
      <c r="D83" s="30"/>
      <c r="E83" s="30"/>
      <c r="F83" s="30"/>
      <c r="G83" s="30"/>
      <c r="H83" s="30"/>
      <c r="I83" s="30"/>
    </row>
    <row r="84" spans="1:9" ht="12.75" hidden="1">
      <c r="A84" s="30"/>
      <c r="B84" s="30"/>
      <c r="C84" s="30"/>
      <c r="D84" s="30"/>
      <c r="E84" s="30"/>
      <c r="F84" s="30"/>
      <c r="G84" s="30"/>
      <c r="H84" s="30"/>
      <c r="I84" s="30"/>
    </row>
    <row r="85" spans="1:9" ht="12.75" hidden="1">
      <c r="A85" s="30"/>
      <c r="B85" s="30"/>
      <c r="C85" s="30"/>
      <c r="D85" s="30"/>
      <c r="E85" s="30"/>
      <c r="F85" s="30"/>
      <c r="G85" s="30"/>
      <c r="H85" s="30"/>
      <c r="I85" s="30"/>
    </row>
    <row r="86" spans="1:9" ht="12.75" hidden="1">
      <c r="A86" s="30"/>
      <c r="B86" s="30"/>
      <c r="C86" s="30"/>
      <c r="D86" s="30"/>
      <c r="E86" s="30"/>
      <c r="F86" s="30"/>
      <c r="G86" s="30"/>
      <c r="H86" s="30"/>
      <c r="I86" s="30"/>
    </row>
    <row r="87" spans="1:9" ht="12.75" hidden="1">
      <c r="A87" s="30"/>
      <c r="B87" s="30"/>
      <c r="C87" s="30"/>
      <c r="D87" s="30"/>
      <c r="E87" s="30"/>
      <c r="F87" s="30"/>
      <c r="G87" s="30"/>
      <c r="H87" s="30"/>
      <c r="I87" s="30"/>
    </row>
    <row r="88" spans="1:9" ht="12.75" hidden="1">
      <c r="A88" s="30"/>
      <c r="B88" s="30"/>
      <c r="C88" s="30"/>
      <c r="D88" s="30"/>
      <c r="E88" s="30"/>
      <c r="F88" s="30"/>
      <c r="G88" s="30"/>
      <c r="H88" s="30"/>
      <c r="I88"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1" manualBreakCount="1">
    <brk id="23" max="255" man="1"/>
  </rowBreaks>
</worksheet>
</file>

<file path=xl/worksheets/sheet16.xml><?xml version="1.0" encoding="utf-8"?>
<worksheet xmlns="http://schemas.openxmlformats.org/spreadsheetml/2006/main" xmlns:r="http://schemas.openxmlformats.org/officeDocument/2006/relationships">
  <sheetPr>
    <tabColor indexed="11"/>
  </sheetPr>
  <dimension ref="A1:T88"/>
  <sheetViews>
    <sheetView zoomScale="70" zoomScaleNormal="70" workbookViewId="0" topLeftCell="A1">
      <selection activeCell="E20" sqref="E20"/>
    </sheetView>
  </sheetViews>
  <sheetFormatPr defaultColWidth="9.00390625" defaultRowHeight="12.75"/>
  <cols>
    <col min="1" max="1" width="22.25390625" style="0" customWidth="1"/>
    <col min="2" max="2" width="23.625" style="0" customWidth="1"/>
    <col min="3" max="4" width="24.875" style="0" customWidth="1"/>
    <col min="5" max="5" width="20.75390625" style="0" customWidth="1"/>
    <col min="6" max="6" width="24.875" style="0" customWidth="1"/>
    <col min="7" max="7" width="20.875" style="0" customWidth="1"/>
    <col min="8" max="8" width="18.00390625" style="0" customWidth="1"/>
    <col min="9" max="9" width="23.75390625" style="0" customWidth="1"/>
    <col min="10" max="10" width="21.125" style="0" customWidth="1"/>
    <col min="11" max="11" width="21.00390625" style="0" customWidth="1"/>
    <col min="12" max="12" width="21.125" style="0" customWidth="1"/>
    <col min="13" max="13" width="18.25390625" style="0" customWidth="1"/>
    <col min="14" max="14" width="18.375" style="0" customWidth="1"/>
    <col min="15" max="15" width="18.625" style="0" customWidth="1"/>
    <col min="16" max="17" width="18.125" style="0" customWidth="1"/>
    <col min="18" max="18" width="20.625" style="0" customWidth="1"/>
  </cols>
  <sheetData>
    <row r="1" spans="1:10" ht="16.5" thickBot="1">
      <c r="A1" s="108" t="s">
        <v>1005</v>
      </c>
      <c r="B1" s="102"/>
      <c r="C1" s="102"/>
      <c r="D1" s="102"/>
      <c r="E1" s="102"/>
      <c r="F1" s="102"/>
      <c r="G1" s="102"/>
      <c r="H1" s="102"/>
      <c r="I1" s="102"/>
      <c r="J1" s="30"/>
    </row>
    <row r="2" spans="1:10" ht="15">
      <c r="A2" s="121" t="s">
        <v>1006</v>
      </c>
      <c r="B2" s="123"/>
      <c r="C2" s="123"/>
      <c r="D2" s="123"/>
      <c r="E2" s="123"/>
      <c r="F2" s="123"/>
      <c r="G2" s="123"/>
      <c r="H2" s="123"/>
      <c r="I2" s="124"/>
      <c r="J2" s="30"/>
    </row>
    <row r="3" spans="1:10" s="297" customFormat="1" ht="30">
      <c r="A3" s="298" t="s">
        <v>1241</v>
      </c>
      <c r="B3" s="299" t="s">
        <v>1242</v>
      </c>
      <c r="C3" s="300" t="s">
        <v>1243</v>
      </c>
      <c r="D3" s="300" t="s">
        <v>1244</v>
      </c>
      <c r="E3" s="299" t="s">
        <v>1024</v>
      </c>
      <c r="F3" s="300" t="s">
        <v>1245</v>
      </c>
      <c r="G3" s="300" t="s">
        <v>1246</v>
      </c>
      <c r="H3" s="299" t="s">
        <v>1247</v>
      </c>
      <c r="I3" s="301" t="s">
        <v>1248</v>
      </c>
      <c r="J3" s="302"/>
    </row>
    <row r="4" spans="1:10" ht="14.25">
      <c r="A4" s="326" t="s">
        <v>738</v>
      </c>
      <c r="B4" s="242" t="s">
        <v>3</v>
      </c>
      <c r="C4" s="242" t="s">
        <v>4</v>
      </c>
      <c r="D4" s="242" t="s">
        <v>4</v>
      </c>
      <c r="E4" s="242">
        <v>100000</v>
      </c>
      <c r="F4" s="242">
        <v>100000</v>
      </c>
      <c r="G4" s="242" t="s">
        <v>5</v>
      </c>
      <c r="H4" s="242" t="s">
        <v>6</v>
      </c>
      <c r="I4" s="563" t="s">
        <v>7</v>
      </c>
      <c r="J4" s="30"/>
    </row>
    <row r="5" spans="1:10" ht="14.25">
      <c r="A5" s="327" t="s">
        <v>739</v>
      </c>
      <c r="B5" s="242" t="s">
        <v>3</v>
      </c>
      <c r="C5" s="242" t="s">
        <v>4</v>
      </c>
      <c r="D5" s="242" t="s">
        <v>4</v>
      </c>
      <c r="E5" s="242">
        <v>19500000</v>
      </c>
      <c r="F5" s="242">
        <v>19500000</v>
      </c>
      <c r="G5" s="242" t="s">
        <v>8</v>
      </c>
      <c r="H5" s="242" t="s">
        <v>9</v>
      </c>
      <c r="I5" s="563" t="s">
        <v>12</v>
      </c>
      <c r="J5" s="30"/>
    </row>
    <row r="6" spans="1:10" ht="14.25">
      <c r="A6" s="327" t="s">
        <v>740</v>
      </c>
      <c r="B6" s="242" t="s">
        <v>3</v>
      </c>
      <c r="C6" s="242" t="s">
        <v>4</v>
      </c>
      <c r="D6" s="242" t="s">
        <v>4</v>
      </c>
      <c r="E6" s="242">
        <v>12500000</v>
      </c>
      <c r="F6" s="242">
        <v>12500000</v>
      </c>
      <c r="G6" s="242" t="s">
        <v>5</v>
      </c>
      <c r="H6" s="242" t="s">
        <v>9</v>
      </c>
      <c r="I6" s="563" t="s">
        <v>12</v>
      </c>
      <c r="J6" s="30"/>
    </row>
    <row r="7" spans="1:10" ht="14.25">
      <c r="A7" s="327" t="s">
        <v>704</v>
      </c>
      <c r="B7" s="242" t="s">
        <v>3</v>
      </c>
      <c r="C7" s="242" t="s">
        <v>4</v>
      </c>
      <c r="D7" s="242" t="s">
        <v>4</v>
      </c>
      <c r="E7" s="242">
        <v>500000</v>
      </c>
      <c r="F7" s="242">
        <v>500000</v>
      </c>
      <c r="G7" s="242" t="s">
        <v>5</v>
      </c>
      <c r="H7" s="242" t="s">
        <v>10</v>
      </c>
      <c r="I7" s="563" t="s">
        <v>12</v>
      </c>
      <c r="J7" s="31"/>
    </row>
    <row r="8" spans="1:10" ht="14.25">
      <c r="A8" s="451" t="s">
        <v>705</v>
      </c>
      <c r="B8" s="242" t="s">
        <v>3</v>
      </c>
      <c r="C8" s="242" t="s">
        <v>4</v>
      </c>
      <c r="D8" s="242" t="s">
        <v>4</v>
      </c>
      <c r="E8" s="242">
        <v>5200000</v>
      </c>
      <c r="F8" s="242">
        <v>5200000</v>
      </c>
      <c r="G8" s="242" t="s">
        <v>5</v>
      </c>
      <c r="H8" s="242" t="s">
        <v>11</v>
      </c>
      <c r="I8" s="563" t="s">
        <v>12</v>
      </c>
      <c r="J8" s="31"/>
    </row>
    <row r="9" spans="1:10" ht="14.25">
      <c r="A9" s="168" t="s">
        <v>1249</v>
      </c>
      <c r="B9" s="169"/>
      <c r="C9" s="169"/>
      <c r="D9" s="170"/>
      <c r="E9" s="242">
        <f>SUM(E4:E8)</f>
        <v>37800000</v>
      </c>
      <c r="F9" s="93"/>
      <c r="G9" s="93"/>
      <c r="H9" s="93"/>
      <c r="I9" s="94"/>
      <c r="J9" s="113"/>
    </row>
    <row r="10" spans="1:10" ht="14.25">
      <c r="A10" s="171" t="s">
        <v>1250</v>
      </c>
      <c r="B10" s="172"/>
      <c r="C10" s="172"/>
      <c r="D10" s="172"/>
      <c r="E10" s="173"/>
      <c r="F10" s="243">
        <f>SUM(F4:F8)</f>
        <v>37800000</v>
      </c>
      <c r="G10" s="174"/>
      <c r="H10" s="174"/>
      <c r="I10" s="175"/>
      <c r="J10" s="113"/>
    </row>
    <row r="11" spans="1:10" ht="15" thickBot="1">
      <c r="A11" s="176" t="s">
        <v>13</v>
      </c>
      <c r="B11" s="177"/>
      <c r="C11" s="177"/>
      <c r="D11" s="177"/>
      <c r="E11" s="177"/>
      <c r="F11" s="177"/>
      <c r="G11" s="177"/>
      <c r="H11" s="177"/>
      <c r="I11" s="178"/>
      <c r="J11" s="113"/>
    </row>
    <row r="12" spans="1:10" ht="15.75">
      <c r="A12" s="53"/>
      <c r="B12" s="30"/>
      <c r="C12" s="30"/>
      <c r="D12" s="30"/>
      <c r="E12" s="30"/>
      <c r="F12" s="30"/>
      <c r="G12" s="30"/>
      <c r="H12" s="30"/>
      <c r="I12" s="30"/>
      <c r="J12" s="113"/>
    </row>
    <row r="13" spans="1:10" ht="12.75">
      <c r="A13" s="30"/>
      <c r="B13" s="30"/>
      <c r="C13" s="30"/>
      <c r="D13" s="30"/>
      <c r="E13" s="30"/>
      <c r="F13" s="30"/>
      <c r="G13" s="30"/>
      <c r="H13" s="30"/>
      <c r="I13" s="30"/>
      <c r="J13" s="113"/>
    </row>
    <row r="14" spans="1:10" ht="12.75">
      <c r="A14" s="55"/>
      <c r="B14" s="30"/>
      <c r="C14" s="30"/>
      <c r="D14" s="30"/>
      <c r="E14" s="30"/>
      <c r="F14" s="30"/>
      <c r="G14" s="30"/>
      <c r="H14" s="30"/>
      <c r="I14" s="30"/>
      <c r="J14" s="113"/>
    </row>
    <row r="15" spans="1:10" ht="12.75">
      <c r="A15" s="55"/>
      <c r="B15" s="52"/>
      <c r="C15" s="52"/>
      <c r="D15" s="55"/>
      <c r="E15" s="30"/>
      <c r="F15" s="52"/>
      <c r="G15" s="52"/>
      <c r="H15" s="159"/>
      <c r="I15" s="30"/>
      <c r="J15" s="113"/>
    </row>
    <row r="16" spans="1:10" ht="12.75">
      <c r="A16" s="30"/>
      <c r="B16" s="31"/>
      <c r="C16" s="31"/>
      <c r="D16" s="31"/>
      <c r="E16" s="31"/>
      <c r="F16" s="31"/>
      <c r="G16" s="31"/>
      <c r="H16" s="31"/>
      <c r="I16" s="31"/>
      <c r="J16" s="113"/>
    </row>
    <row r="17" spans="1:10" ht="12.75">
      <c r="A17" s="30"/>
      <c r="B17" s="30"/>
      <c r="C17" s="30"/>
      <c r="D17" s="30"/>
      <c r="E17" s="30"/>
      <c r="F17" s="30"/>
      <c r="G17" s="30"/>
      <c r="H17" s="30"/>
      <c r="I17" s="30"/>
      <c r="J17" s="30"/>
    </row>
    <row r="18" spans="1:10" ht="15.75">
      <c r="A18" s="53"/>
      <c r="B18" s="30"/>
      <c r="C18" s="30"/>
      <c r="D18" s="30"/>
      <c r="E18" s="30"/>
      <c r="F18" s="30"/>
      <c r="G18" s="30"/>
      <c r="H18" s="30"/>
      <c r="I18" s="30"/>
      <c r="J18" s="30"/>
    </row>
    <row r="19" spans="1:10" ht="12.75">
      <c r="A19" s="30"/>
      <c r="B19" s="30"/>
      <c r="C19" s="30"/>
      <c r="D19" s="30"/>
      <c r="E19" s="30"/>
      <c r="F19" s="30"/>
      <c r="G19" s="30"/>
      <c r="H19" s="30"/>
      <c r="I19" s="30"/>
      <c r="J19" s="30"/>
    </row>
    <row r="20" spans="1:10" ht="12.75">
      <c r="A20" s="55"/>
      <c r="B20" s="31"/>
      <c r="C20" s="31"/>
      <c r="D20" s="31"/>
      <c r="E20" s="31"/>
      <c r="F20" s="31"/>
      <c r="G20" s="31"/>
      <c r="H20" s="30"/>
      <c r="I20" s="30"/>
      <c r="J20" s="30"/>
    </row>
    <row r="21" spans="1:10" ht="15">
      <c r="A21" s="112"/>
      <c r="B21" s="114"/>
      <c r="C21" s="114"/>
      <c r="D21" s="114"/>
      <c r="E21" s="114"/>
      <c r="F21" s="114"/>
      <c r="G21" s="114"/>
      <c r="H21" s="30"/>
      <c r="I21" s="30"/>
      <c r="J21" s="30"/>
    </row>
    <row r="22" spans="1:10" ht="15">
      <c r="A22" s="112"/>
      <c r="B22" s="114"/>
      <c r="C22" s="114"/>
      <c r="D22" s="114"/>
      <c r="E22" s="114"/>
      <c r="F22" s="114"/>
      <c r="G22" s="114"/>
      <c r="H22" s="30"/>
      <c r="I22" s="30"/>
      <c r="J22" s="30"/>
    </row>
    <row r="23" spans="1:10" ht="15">
      <c r="A23" s="112"/>
      <c r="B23" s="114"/>
      <c r="C23" s="114"/>
      <c r="D23" s="114"/>
      <c r="E23" s="114"/>
      <c r="F23" s="114"/>
      <c r="G23" s="114"/>
      <c r="H23" s="30"/>
      <c r="I23" s="30"/>
      <c r="J23" s="30"/>
    </row>
    <row r="24" spans="1:20" ht="15">
      <c r="A24" s="112"/>
      <c r="B24" s="114"/>
      <c r="C24" s="114"/>
      <c r="D24" s="114"/>
      <c r="E24" s="114"/>
      <c r="F24" s="114"/>
      <c r="G24" s="114"/>
      <c r="H24" s="30"/>
      <c r="I24" s="30"/>
      <c r="J24" s="30"/>
      <c r="K24" s="30"/>
      <c r="L24" s="30"/>
      <c r="M24" s="30"/>
      <c r="N24" s="30"/>
      <c r="O24" s="30"/>
      <c r="P24" s="30"/>
      <c r="Q24" s="30"/>
      <c r="R24" s="30"/>
      <c r="S24" s="30"/>
      <c r="T24" s="30"/>
    </row>
    <row r="25" spans="1:20" ht="15">
      <c r="A25" s="112"/>
      <c r="B25" s="114"/>
      <c r="C25" s="114"/>
      <c r="D25" s="114"/>
      <c r="E25" s="114"/>
      <c r="F25" s="114"/>
      <c r="G25" s="114"/>
      <c r="H25" s="30"/>
      <c r="I25" s="30"/>
      <c r="J25" s="30"/>
      <c r="K25" s="30"/>
      <c r="L25" s="30"/>
      <c r="M25" s="30"/>
      <c r="N25" s="30"/>
      <c r="O25" s="30"/>
      <c r="P25" s="30"/>
      <c r="Q25" s="30"/>
      <c r="R25" s="30"/>
      <c r="S25" s="30"/>
      <c r="T25" s="30"/>
    </row>
    <row r="26" spans="1:20" ht="15">
      <c r="A26" s="112"/>
      <c r="B26" s="114"/>
      <c r="C26" s="114"/>
      <c r="D26" s="114"/>
      <c r="E26" s="114"/>
      <c r="F26" s="114"/>
      <c r="G26" s="114"/>
      <c r="H26" s="30"/>
      <c r="I26" s="30"/>
      <c r="J26" s="30"/>
      <c r="K26" s="30"/>
      <c r="L26" s="30"/>
      <c r="M26" s="30"/>
      <c r="N26" s="30"/>
      <c r="O26" s="30"/>
      <c r="P26" s="30"/>
      <c r="Q26" s="30"/>
      <c r="R26" s="30"/>
      <c r="S26" s="30"/>
      <c r="T26" s="30"/>
    </row>
    <row r="27" spans="1:20" ht="15">
      <c r="A27" s="112"/>
      <c r="B27" s="114"/>
      <c r="C27" s="114"/>
      <c r="D27" s="114"/>
      <c r="E27" s="114"/>
      <c r="F27" s="114"/>
      <c r="G27" s="114"/>
      <c r="H27" s="30"/>
      <c r="I27" s="30"/>
      <c r="J27" s="117"/>
      <c r="K27" s="117"/>
      <c r="L27" s="117"/>
      <c r="M27" s="30"/>
      <c r="N27" s="30"/>
      <c r="O27" s="30"/>
      <c r="P27" s="30"/>
      <c r="Q27" s="30"/>
      <c r="R27" s="30"/>
      <c r="S27" s="30"/>
      <c r="T27" s="30"/>
    </row>
    <row r="28" spans="1:20" s="24" customFormat="1" ht="15">
      <c r="A28" s="112"/>
      <c r="B28" s="114"/>
      <c r="C28" s="114"/>
      <c r="D28" s="114"/>
      <c r="E28" s="114"/>
      <c r="F28" s="114"/>
      <c r="G28" s="114"/>
      <c r="H28" s="30"/>
      <c r="I28" s="30"/>
      <c r="J28" s="118"/>
      <c r="K28" s="118"/>
      <c r="L28" s="118"/>
      <c r="M28" s="165"/>
      <c r="N28" s="165"/>
      <c r="O28" s="165"/>
      <c r="P28" s="165"/>
      <c r="Q28" s="165"/>
      <c r="R28" s="165"/>
      <c r="S28" s="165"/>
      <c r="T28" s="165"/>
    </row>
    <row r="29" spans="1:20" ht="15">
      <c r="A29" s="112"/>
      <c r="B29" s="114"/>
      <c r="C29" s="114"/>
      <c r="D29" s="114"/>
      <c r="E29" s="114"/>
      <c r="F29" s="114"/>
      <c r="G29" s="114"/>
      <c r="H29" s="30"/>
      <c r="I29" s="30"/>
      <c r="J29" s="30"/>
      <c r="K29" s="30"/>
      <c r="L29" s="30"/>
      <c r="M29" s="30"/>
      <c r="N29" s="30"/>
      <c r="O29" s="30"/>
      <c r="P29" s="30"/>
      <c r="Q29" s="30"/>
      <c r="R29" s="30"/>
      <c r="S29" s="30"/>
      <c r="T29" s="30"/>
    </row>
    <row r="30" spans="1:20" ht="15">
      <c r="A30" s="112"/>
      <c r="B30" s="114"/>
      <c r="C30" s="114"/>
      <c r="D30" s="114"/>
      <c r="E30" s="114"/>
      <c r="F30" s="114"/>
      <c r="G30" s="114"/>
      <c r="H30" s="30"/>
      <c r="I30" s="30"/>
      <c r="J30" s="30"/>
      <c r="K30" s="30"/>
      <c r="L30" s="30"/>
      <c r="M30" s="30"/>
      <c r="N30" s="30"/>
      <c r="O30" s="30"/>
      <c r="P30" s="30"/>
      <c r="Q30" s="30"/>
      <c r="R30" s="30"/>
      <c r="S30" s="30"/>
      <c r="T30" s="30"/>
    </row>
    <row r="31" spans="1:20" ht="15">
      <c r="A31" s="112"/>
      <c r="B31" s="114"/>
      <c r="C31" s="114"/>
      <c r="D31" s="114"/>
      <c r="E31" s="114"/>
      <c r="F31" s="114"/>
      <c r="G31" s="114"/>
      <c r="H31" s="30"/>
      <c r="I31" s="30"/>
      <c r="J31" s="30"/>
      <c r="K31" s="30"/>
      <c r="L31" s="30"/>
      <c r="M31" s="30"/>
      <c r="N31" s="30"/>
      <c r="O31" s="30"/>
      <c r="P31" s="30"/>
      <c r="Q31" s="30"/>
      <c r="R31" s="30"/>
      <c r="S31" s="30"/>
      <c r="T31" s="30"/>
    </row>
    <row r="32" spans="1:20" ht="15">
      <c r="A32" s="112"/>
      <c r="B32" s="160"/>
      <c r="C32" s="160"/>
      <c r="D32" s="160"/>
      <c r="E32" s="160"/>
      <c r="F32" s="160"/>
      <c r="G32" s="160"/>
      <c r="H32" s="30"/>
      <c r="I32" s="30"/>
      <c r="J32" s="30"/>
      <c r="K32" s="30"/>
      <c r="L32" s="30"/>
      <c r="M32" s="30"/>
      <c r="N32" s="30"/>
      <c r="O32" s="30"/>
      <c r="P32" s="30"/>
      <c r="Q32" s="30"/>
      <c r="R32" s="30"/>
      <c r="S32" s="30"/>
      <c r="T32" s="30"/>
    </row>
    <row r="33" spans="1:20" ht="15">
      <c r="A33" s="112"/>
      <c r="B33" s="160"/>
      <c r="C33" s="160"/>
      <c r="D33" s="160"/>
      <c r="E33" s="160"/>
      <c r="F33" s="160"/>
      <c r="G33" s="160"/>
      <c r="H33" s="30"/>
      <c r="I33" s="30"/>
      <c r="J33" s="30"/>
      <c r="K33" s="30"/>
      <c r="L33" s="30"/>
      <c r="M33" s="30"/>
      <c r="N33" s="30"/>
      <c r="O33" s="30"/>
      <c r="P33" s="30"/>
      <c r="Q33" s="30"/>
      <c r="R33" s="30"/>
      <c r="S33" s="30"/>
      <c r="T33" s="30"/>
    </row>
    <row r="34" spans="1:20" ht="15">
      <c r="A34" s="112"/>
      <c r="B34" s="160"/>
      <c r="C34" s="160"/>
      <c r="D34" s="160"/>
      <c r="E34" s="160"/>
      <c r="F34" s="160"/>
      <c r="G34" s="160"/>
      <c r="H34" s="30"/>
      <c r="I34" s="30"/>
      <c r="J34" s="30"/>
      <c r="K34" s="30"/>
      <c r="L34" s="30"/>
      <c r="M34" s="30"/>
      <c r="N34" s="30"/>
      <c r="O34" s="30"/>
      <c r="P34" s="30"/>
      <c r="Q34" s="30"/>
      <c r="R34" s="30"/>
      <c r="S34" s="30"/>
      <c r="T34" s="30"/>
    </row>
    <row r="35" spans="1:20" ht="15">
      <c r="A35" s="112"/>
      <c r="B35" s="160"/>
      <c r="C35" s="160"/>
      <c r="D35" s="160"/>
      <c r="E35" s="160"/>
      <c r="F35" s="160"/>
      <c r="G35" s="160"/>
      <c r="H35" s="30"/>
      <c r="I35" s="30"/>
      <c r="J35" s="30"/>
      <c r="K35" s="30"/>
      <c r="L35" s="30"/>
      <c r="M35" s="30"/>
      <c r="N35" s="30"/>
      <c r="O35" s="30"/>
      <c r="P35" s="30"/>
      <c r="Q35" s="30"/>
      <c r="R35" s="30"/>
      <c r="S35" s="30"/>
      <c r="T35" s="30"/>
    </row>
    <row r="36" spans="1:20" ht="12.75">
      <c r="A36" s="30"/>
      <c r="B36" s="30"/>
      <c r="C36" s="30"/>
      <c r="D36" s="30"/>
      <c r="E36" s="30"/>
      <c r="F36" s="30"/>
      <c r="G36" s="30"/>
      <c r="H36" s="30"/>
      <c r="I36" s="30"/>
      <c r="J36" s="30"/>
      <c r="K36" s="30"/>
      <c r="L36" s="30"/>
      <c r="M36" s="30"/>
      <c r="N36" s="30"/>
      <c r="O36" s="30"/>
      <c r="P36" s="30"/>
      <c r="Q36" s="30"/>
      <c r="R36" s="30"/>
      <c r="S36" s="30"/>
      <c r="T36" s="30"/>
    </row>
    <row r="37" spans="1:20" ht="15.75">
      <c r="A37" s="53"/>
      <c r="B37" s="30"/>
      <c r="C37" s="30"/>
      <c r="D37" s="30"/>
      <c r="E37" s="30"/>
      <c r="F37" s="30"/>
      <c r="G37" s="30"/>
      <c r="H37" s="30"/>
      <c r="I37" s="30"/>
      <c r="J37" s="30"/>
      <c r="K37" s="30"/>
      <c r="L37" s="30"/>
      <c r="M37" s="30"/>
      <c r="N37" s="30"/>
      <c r="O37" s="30"/>
      <c r="P37" s="30"/>
      <c r="Q37" s="30"/>
      <c r="R37" s="30"/>
      <c r="S37" s="30"/>
      <c r="T37" s="30"/>
    </row>
    <row r="38" spans="1:20" ht="12.75">
      <c r="A38" s="55"/>
      <c r="B38" s="30"/>
      <c r="C38" s="30"/>
      <c r="D38" s="30"/>
      <c r="E38" s="30"/>
      <c r="F38" s="30"/>
      <c r="G38" s="30"/>
      <c r="H38" s="30"/>
      <c r="I38" s="30"/>
      <c r="J38" s="30"/>
      <c r="K38" s="30"/>
      <c r="L38" s="30"/>
      <c r="M38" s="30"/>
      <c r="N38" s="30"/>
      <c r="O38" s="30"/>
      <c r="P38" s="30"/>
      <c r="Q38" s="30"/>
      <c r="R38" s="30"/>
      <c r="S38" s="30"/>
      <c r="T38" s="30"/>
    </row>
    <row r="39" spans="1:20" ht="12.75">
      <c r="A39" s="55"/>
      <c r="B39" s="61"/>
      <c r="C39" s="61"/>
      <c r="D39" s="55"/>
      <c r="E39" s="55"/>
      <c r="F39" s="61"/>
      <c r="G39" s="61"/>
      <c r="H39" s="161"/>
      <c r="I39" s="161"/>
      <c r="J39" s="30"/>
      <c r="K39" s="30"/>
      <c r="L39" s="30"/>
      <c r="M39" s="30"/>
      <c r="N39" s="30"/>
      <c r="O39" s="30"/>
      <c r="P39" s="30"/>
      <c r="Q39" s="30"/>
      <c r="R39" s="30"/>
      <c r="S39" s="30"/>
      <c r="T39" s="30"/>
    </row>
    <row r="40" spans="1:20" ht="12.75">
      <c r="A40" s="162"/>
      <c r="B40" s="162"/>
      <c r="C40" s="118"/>
      <c r="D40" s="118"/>
      <c r="E40" s="118"/>
      <c r="F40" s="118"/>
      <c r="G40" s="118"/>
      <c r="H40" s="118"/>
      <c r="I40" s="118"/>
      <c r="J40" s="163"/>
      <c r="K40" s="163"/>
      <c r="L40" s="163"/>
      <c r="M40" s="117"/>
      <c r="N40" s="117"/>
      <c r="O40" s="52"/>
      <c r="P40" s="52"/>
      <c r="Q40" s="52"/>
      <c r="R40" s="52"/>
      <c r="S40" s="30"/>
      <c r="T40" s="30"/>
    </row>
    <row r="41" spans="1:20" ht="28.5" customHeight="1">
      <c r="A41" s="30"/>
      <c r="B41" s="30"/>
      <c r="C41" s="30"/>
      <c r="D41" s="30"/>
      <c r="E41" s="30"/>
      <c r="F41" s="30"/>
      <c r="G41" s="30"/>
      <c r="H41" s="30"/>
      <c r="I41" s="30"/>
      <c r="J41" s="30"/>
      <c r="K41" s="30"/>
      <c r="L41" s="31"/>
      <c r="M41" s="30"/>
      <c r="N41" s="30"/>
      <c r="O41" s="31"/>
      <c r="P41" s="31"/>
      <c r="Q41" s="31"/>
      <c r="R41" s="31"/>
      <c r="S41" s="30"/>
      <c r="T41" s="30"/>
    </row>
    <row r="42" spans="1:20" ht="12.75">
      <c r="A42" s="30"/>
      <c r="B42" s="30"/>
      <c r="C42" s="30"/>
      <c r="D42" s="30"/>
      <c r="E42" s="30"/>
      <c r="F42" s="30"/>
      <c r="G42" s="30"/>
      <c r="H42" s="30"/>
      <c r="I42" s="30"/>
      <c r="J42" s="30"/>
      <c r="K42" s="30"/>
      <c r="L42" s="119"/>
      <c r="M42" s="30"/>
      <c r="N42" s="30"/>
      <c r="O42" s="30"/>
      <c r="P42" s="30"/>
      <c r="Q42" s="31"/>
      <c r="R42" s="31"/>
      <c r="S42" s="30"/>
      <c r="T42" s="30"/>
    </row>
    <row r="43" spans="1:20" ht="12.75">
      <c r="A43" s="30"/>
      <c r="B43" s="30"/>
      <c r="C43" s="30"/>
      <c r="D43" s="30"/>
      <c r="E43" s="30"/>
      <c r="F43" s="30"/>
      <c r="G43" s="30"/>
      <c r="H43" s="30"/>
      <c r="I43" s="30"/>
      <c r="J43" s="31"/>
      <c r="K43" s="31"/>
      <c r="L43" s="30"/>
      <c r="M43" s="31"/>
      <c r="N43" s="31"/>
      <c r="O43" s="30"/>
      <c r="P43" s="30"/>
      <c r="Q43" s="30"/>
      <c r="R43" s="30"/>
      <c r="S43" s="30"/>
      <c r="T43" s="30"/>
    </row>
    <row r="44" spans="1:20" ht="12.75">
      <c r="A44" s="30"/>
      <c r="B44" s="30"/>
      <c r="C44" s="30"/>
      <c r="D44" s="30"/>
      <c r="E44" s="30"/>
      <c r="F44" s="30"/>
      <c r="G44" s="30"/>
      <c r="H44" s="30"/>
      <c r="I44" s="30"/>
      <c r="J44" s="113"/>
      <c r="K44" s="113"/>
      <c r="L44" s="113"/>
      <c r="M44" s="113"/>
      <c r="N44" s="113"/>
      <c r="O44" s="113"/>
      <c r="P44" s="113"/>
      <c r="Q44" s="113"/>
      <c r="R44" s="113"/>
      <c r="S44" s="30"/>
      <c r="T44" s="30"/>
    </row>
    <row r="45" spans="1:20" ht="12.75">
      <c r="A45" s="30"/>
      <c r="B45" s="30"/>
      <c r="C45" s="30"/>
      <c r="D45" s="30"/>
      <c r="E45" s="30"/>
      <c r="F45" s="30"/>
      <c r="G45" s="30"/>
      <c r="H45" s="30"/>
      <c r="I45" s="30"/>
      <c r="J45" s="113"/>
      <c r="K45" s="113"/>
      <c r="L45" s="113"/>
      <c r="M45" s="113"/>
      <c r="N45" s="113"/>
      <c r="O45" s="113"/>
      <c r="P45" s="113"/>
      <c r="Q45" s="113"/>
      <c r="R45" s="113"/>
      <c r="S45" s="30"/>
      <c r="T45" s="30"/>
    </row>
    <row r="46" spans="1:20" ht="12.75">
      <c r="A46" s="30"/>
      <c r="B46" s="30"/>
      <c r="C46" s="30"/>
      <c r="D46" s="30"/>
      <c r="E46" s="30"/>
      <c r="F46" s="30"/>
      <c r="G46" s="30"/>
      <c r="H46" s="30"/>
      <c r="I46" s="30"/>
      <c r="J46" s="113"/>
      <c r="K46" s="113"/>
      <c r="L46" s="113"/>
      <c r="M46" s="113"/>
      <c r="N46" s="113"/>
      <c r="O46" s="113"/>
      <c r="P46" s="113"/>
      <c r="Q46" s="113"/>
      <c r="R46" s="113"/>
      <c r="S46" s="30"/>
      <c r="T46" s="30"/>
    </row>
    <row r="47" spans="1:20" ht="12.75">
      <c r="A47" s="30"/>
      <c r="B47" s="30"/>
      <c r="C47" s="30"/>
      <c r="D47" s="30"/>
      <c r="E47" s="30"/>
      <c r="F47" s="30"/>
      <c r="G47" s="30"/>
      <c r="H47" s="30"/>
      <c r="I47" s="30"/>
      <c r="J47" s="113"/>
      <c r="K47" s="113"/>
      <c r="L47" s="113"/>
      <c r="M47" s="113"/>
      <c r="N47" s="113"/>
      <c r="O47" s="113"/>
      <c r="P47" s="113"/>
      <c r="Q47" s="113"/>
      <c r="R47" s="113"/>
      <c r="S47" s="30"/>
      <c r="T47" s="30"/>
    </row>
    <row r="48" spans="1:20" ht="12.75">
      <c r="A48" s="30"/>
      <c r="B48" s="30"/>
      <c r="C48" s="30"/>
      <c r="D48" s="30"/>
      <c r="E48" s="30"/>
      <c r="F48" s="30"/>
      <c r="G48" s="30"/>
      <c r="H48" s="30"/>
      <c r="I48" s="30"/>
      <c r="J48" s="113"/>
      <c r="K48" s="113"/>
      <c r="L48" s="113"/>
      <c r="M48" s="113"/>
      <c r="N48" s="113"/>
      <c r="O48" s="113"/>
      <c r="P48" s="113"/>
      <c r="Q48" s="113"/>
      <c r="R48" s="113"/>
      <c r="S48" s="30"/>
      <c r="T48" s="30"/>
    </row>
    <row r="49" spans="1:20" ht="12.75">
      <c r="A49" s="30"/>
      <c r="B49" s="30"/>
      <c r="C49" s="30"/>
      <c r="D49" s="30"/>
      <c r="E49" s="30"/>
      <c r="F49" s="30"/>
      <c r="G49" s="30"/>
      <c r="H49" s="30"/>
      <c r="I49" s="30"/>
      <c r="J49" s="113"/>
      <c r="K49" s="113"/>
      <c r="L49" s="113"/>
      <c r="M49" s="113"/>
      <c r="N49" s="113"/>
      <c r="O49" s="113"/>
      <c r="P49" s="113"/>
      <c r="Q49" s="113"/>
      <c r="R49" s="113"/>
      <c r="S49" s="30"/>
      <c r="T49" s="30"/>
    </row>
    <row r="50" spans="1:20" ht="15.75">
      <c r="A50" s="53"/>
      <c r="B50" s="30"/>
      <c r="C50" s="30"/>
      <c r="D50" s="30"/>
      <c r="E50" s="30"/>
      <c r="F50" s="30"/>
      <c r="G50" s="30"/>
      <c r="H50" s="30"/>
      <c r="I50" s="30"/>
      <c r="J50" s="30"/>
      <c r="K50" s="30"/>
      <c r="L50" s="30"/>
      <c r="M50" s="30"/>
      <c r="N50" s="30"/>
      <c r="O50" s="30"/>
      <c r="P50" s="30"/>
      <c r="Q50" s="30"/>
      <c r="R50" s="30"/>
      <c r="S50" s="30"/>
      <c r="T50" s="30"/>
    </row>
    <row r="51" spans="1:20" ht="12.75">
      <c r="A51" s="55"/>
      <c r="B51" s="30"/>
      <c r="C51" s="30"/>
      <c r="D51" s="30"/>
      <c r="E51" s="30"/>
      <c r="F51" s="30"/>
      <c r="G51" s="30"/>
      <c r="H51" s="30"/>
      <c r="I51" s="30"/>
      <c r="J51" s="30"/>
      <c r="K51" s="30"/>
      <c r="L51" s="30"/>
      <c r="M51" s="30"/>
      <c r="N51" s="30"/>
      <c r="O51" s="30"/>
      <c r="P51" s="30"/>
      <c r="Q51" s="30"/>
      <c r="R51" s="30"/>
      <c r="S51" s="30"/>
      <c r="T51" s="30"/>
    </row>
    <row r="52" spans="1:20" ht="12.75">
      <c r="A52" s="55"/>
      <c r="B52" s="61"/>
      <c r="C52" s="61"/>
      <c r="D52" s="55"/>
      <c r="E52" s="55"/>
      <c r="F52" s="61"/>
      <c r="G52" s="61"/>
      <c r="H52" s="161"/>
      <c r="I52" s="61"/>
      <c r="J52" s="30"/>
      <c r="K52" s="30"/>
      <c r="L52" s="30"/>
      <c r="M52" s="30"/>
      <c r="N52" s="30"/>
      <c r="O52" s="30"/>
      <c r="P52" s="30"/>
      <c r="Q52" s="30"/>
      <c r="R52" s="30"/>
      <c r="S52" s="30"/>
      <c r="T52" s="30"/>
    </row>
    <row r="53" spans="1:20" ht="12.75">
      <c r="A53" s="56"/>
      <c r="B53" s="31"/>
      <c r="C53" s="30"/>
      <c r="D53" s="30"/>
      <c r="E53" s="30"/>
      <c r="F53" s="30"/>
      <c r="G53" s="30"/>
      <c r="H53" s="30"/>
      <c r="I53" s="31"/>
      <c r="J53" s="159"/>
      <c r="K53" s="159"/>
      <c r="L53" s="30"/>
      <c r="M53" s="30"/>
      <c r="N53" s="30"/>
      <c r="O53" s="30"/>
      <c r="P53" s="30"/>
      <c r="Q53" s="30"/>
      <c r="R53" s="30"/>
      <c r="S53" s="30"/>
      <c r="T53" s="30"/>
    </row>
    <row r="54" spans="1:20" ht="12.75">
      <c r="A54" s="30"/>
      <c r="B54" s="30"/>
      <c r="C54" s="119"/>
      <c r="D54" s="31"/>
      <c r="E54" s="119"/>
      <c r="F54" s="31"/>
      <c r="G54" s="30"/>
      <c r="H54" s="30"/>
      <c r="I54" s="31"/>
      <c r="J54" s="31"/>
      <c r="K54" s="30"/>
      <c r="L54" s="30"/>
      <c r="M54" s="30"/>
      <c r="N54" s="30"/>
      <c r="O54" s="30"/>
      <c r="P54" s="30"/>
      <c r="Q54" s="30"/>
      <c r="R54" s="30"/>
      <c r="S54" s="30"/>
      <c r="T54" s="30"/>
    </row>
    <row r="55" spans="1:20" ht="12.75">
      <c r="A55" s="30"/>
      <c r="B55" s="30"/>
      <c r="C55" s="30"/>
      <c r="D55" s="30"/>
      <c r="E55" s="30"/>
      <c r="F55" s="30"/>
      <c r="G55" s="31"/>
      <c r="H55" s="31"/>
      <c r="I55" s="30"/>
      <c r="J55" s="30"/>
      <c r="K55" s="30"/>
      <c r="L55" s="30"/>
      <c r="M55" s="30"/>
      <c r="N55" s="30"/>
      <c r="O55" s="30"/>
      <c r="P55" s="30"/>
      <c r="Q55" s="30"/>
      <c r="R55" s="30"/>
      <c r="S55" s="30"/>
      <c r="T55" s="30"/>
    </row>
    <row r="56" spans="1:20" ht="12.75">
      <c r="A56" s="30"/>
      <c r="B56" s="113"/>
      <c r="C56" s="113"/>
      <c r="D56" s="113"/>
      <c r="E56" s="113"/>
      <c r="F56" s="113"/>
      <c r="G56" s="113"/>
      <c r="H56" s="113"/>
      <c r="I56" s="113"/>
      <c r="J56" s="30"/>
      <c r="K56" s="30"/>
      <c r="L56" s="30"/>
      <c r="M56" s="30"/>
      <c r="N56" s="30"/>
      <c r="O56" s="30"/>
      <c r="P56" s="30"/>
      <c r="Q56" s="30"/>
      <c r="R56" s="30"/>
      <c r="S56" s="30"/>
      <c r="T56" s="30"/>
    </row>
    <row r="57" spans="1:20" ht="12.75">
      <c r="A57" s="30"/>
      <c r="B57" s="113"/>
      <c r="C57" s="113"/>
      <c r="D57" s="113"/>
      <c r="E57" s="113"/>
      <c r="F57" s="113"/>
      <c r="G57" s="113"/>
      <c r="H57" s="113"/>
      <c r="I57" s="113"/>
      <c r="J57" s="30"/>
      <c r="K57" s="30"/>
      <c r="L57" s="30"/>
      <c r="M57" s="30"/>
      <c r="N57" s="30"/>
      <c r="O57" s="30"/>
      <c r="P57" s="30"/>
      <c r="Q57" s="30"/>
      <c r="R57" s="30"/>
      <c r="S57" s="30"/>
      <c r="T57" s="30"/>
    </row>
    <row r="58" spans="1:20" ht="12.75">
      <c r="A58" s="30"/>
      <c r="B58" s="113"/>
      <c r="C58" s="113"/>
      <c r="D58" s="113"/>
      <c r="E58" s="113"/>
      <c r="F58" s="113"/>
      <c r="G58" s="113"/>
      <c r="H58" s="113"/>
      <c r="I58" s="113"/>
      <c r="J58" s="30"/>
      <c r="K58" s="30"/>
      <c r="L58" s="30"/>
      <c r="M58" s="30"/>
      <c r="N58" s="30"/>
      <c r="O58" s="30"/>
      <c r="P58" s="30"/>
      <c r="Q58" s="30"/>
      <c r="R58" s="30"/>
      <c r="S58" s="30"/>
      <c r="T58" s="30"/>
    </row>
    <row r="59" spans="1:20" ht="12.75">
      <c r="A59" s="30"/>
      <c r="B59" s="113"/>
      <c r="C59" s="113"/>
      <c r="D59" s="113"/>
      <c r="E59" s="113"/>
      <c r="F59" s="113"/>
      <c r="G59" s="113"/>
      <c r="H59" s="113"/>
      <c r="I59" s="113"/>
      <c r="J59" s="30"/>
      <c r="K59" s="30"/>
      <c r="L59" s="30"/>
      <c r="M59" s="30"/>
      <c r="N59" s="30"/>
      <c r="O59" s="30"/>
      <c r="P59" s="30"/>
      <c r="Q59" s="30"/>
      <c r="R59" s="30"/>
      <c r="S59" s="30"/>
      <c r="T59" s="30"/>
    </row>
    <row r="60" spans="1:20" ht="12.75">
      <c r="A60" s="30"/>
      <c r="B60" s="113"/>
      <c r="C60" s="113"/>
      <c r="D60" s="113"/>
      <c r="E60" s="113"/>
      <c r="F60" s="113"/>
      <c r="G60" s="113"/>
      <c r="H60" s="113"/>
      <c r="I60" s="113"/>
      <c r="J60" s="30"/>
      <c r="K60" s="30"/>
      <c r="L60" s="30"/>
      <c r="M60" s="30"/>
      <c r="N60" s="30"/>
      <c r="O60" s="30"/>
      <c r="P60" s="30"/>
      <c r="Q60" s="30"/>
      <c r="R60" s="30"/>
      <c r="S60" s="30"/>
      <c r="T60" s="30"/>
    </row>
    <row r="61" spans="1:20" ht="12.75">
      <c r="A61" s="30"/>
      <c r="B61" s="113"/>
      <c r="C61" s="113"/>
      <c r="D61" s="113"/>
      <c r="E61" s="113"/>
      <c r="F61" s="113"/>
      <c r="G61" s="113"/>
      <c r="H61" s="113"/>
      <c r="I61" s="113"/>
      <c r="J61" s="30"/>
      <c r="K61" s="30"/>
      <c r="L61" s="30"/>
      <c r="M61" s="30"/>
      <c r="N61" s="30"/>
      <c r="O61" s="30"/>
      <c r="P61" s="30"/>
      <c r="Q61" s="30"/>
      <c r="R61" s="30"/>
      <c r="S61" s="30"/>
      <c r="T61" s="30"/>
    </row>
    <row r="62" spans="1:20" ht="12.75">
      <c r="A62" s="30"/>
      <c r="B62" s="30"/>
      <c r="C62" s="30"/>
      <c r="D62" s="30"/>
      <c r="E62" s="30"/>
      <c r="F62" s="30"/>
      <c r="G62" s="30"/>
      <c r="H62" s="30"/>
      <c r="I62" s="30"/>
      <c r="J62" s="30"/>
      <c r="K62" s="30"/>
      <c r="L62" s="30"/>
      <c r="M62" s="30"/>
      <c r="N62" s="30"/>
      <c r="O62" s="30"/>
      <c r="P62" s="30"/>
      <c r="Q62" s="30"/>
      <c r="R62" s="30"/>
      <c r="S62" s="30"/>
      <c r="T62" s="30"/>
    </row>
    <row r="63" spans="1:20" ht="15.75">
      <c r="A63" s="53"/>
      <c r="B63" s="30"/>
      <c r="C63" s="30"/>
      <c r="D63" s="30"/>
      <c r="E63" s="30"/>
      <c r="F63" s="30"/>
      <c r="G63" s="30"/>
      <c r="H63" s="30"/>
      <c r="I63" s="30"/>
      <c r="J63" s="30"/>
      <c r="K63" s="30"/>
      <c r="L63" s="30"/>
      <c r="M63" s="30"/>
      <c r="N63" s="30"/>
      <c r="O63" s="30"/>
      <c r="P63" s="30"/>
      <c r="Q63" s="30"/>
      <c r="R63" s="30"/>
      <c r="S63" s="30"/>
      <c r="T63" s="30"/>
    </row>
    <row r="64" spans="1:20" ht="12.75">
      <c r="A64" s="55"/>
      <c r="B64" s="30"/>
      <c r="C64" s="30"/>
      <c r="D64" s="30"/>
      <c r="E64" s="30"/>
      <c r="F64" s="30"/>
      <c r="G64" s="30"/>
      <c r="H64" s="30"/>
      <c r="I64" s="30"/>
      <c r="J64" s="30"/>
      <c r="K64" s="30"/>
      <c r="L64" s="30"/>
      <c r="M64" s="30"/>
      <c r="N64" s="30"/>
      <c r="O64" s="30"/>
      <c r="P64" s="30"/>
      <c r="Q64" s="30"/>
      <c r="R64" s="30"/>
      <c r="S64" s="30"/>
      <c r="T64" s="30"/>
    </row>
    <row r="65" spans="1:20" ht="12.75">
      <c r="A65" s="55"/>
      <c r="B65" s="61"/>
      <c r="C65" s="61"/>
      <c r="D65" s="52"/>
      <c r="E65" s="61"/>
      <c r="F65" s="61"/>
      <c r="G65" s="52"/>
      <c r="H65" s="159"/>
      <c r="I65" s="159"/>
      <c r="J65" s="30"/>
      <c r="K65" s="30"/>
      <c r="L65" s="30"/>
      <c r="M65" s="30"/>
      <c r="N65" s="30"/>
      <c r="O65" s="30"/>
      <c r="P65" s="30"/>
      <c r="Q65" s="30"/>
      <c r="R65" s="30"/>
      <c r="S65" s="30"/>
      <c r="T65" s="30"/>
    </row>
    <row r="66" spans="1:20" ht="12.75">
      <c r="A66" s="55"/>
      <c r="B66" s="61"/>
      <c r="C66" s="57"/>
      <c r="D66" s="31"/>
      <c r="E66" s="31"/>
      <c r="F66" s="30"/>
      <c r="G66" s="31"/>
      <c r="H66" s="31"/>
      <c r="I66" s="31"/>
      <c r="J66" s="30"/>
      <c r="K66" s="30"/>
      <c r="L66" s="30"/>
      <c r="M66" s="30"/>
      <c r="N66" s="30"/>
      <c r="O66" s="30"/>
      <c r="P66" s="30"/>
      <c r="Q66" s="30"/>
      <c r="R66" s="30"/>
      <c r="S66" s="30"/>
      <c r="T66" s="30"/>
    </row>
    <row r="67" spans="1:20" ht="12.75">
      <c r="A67" s="30"/>
      <c r="B67" s="30"/>
      <c r="C67" s="30"/>
      <c r="D67" s="30"/>
      <c r="E67" s="30"/>
      <c r="F67" s="52"/>
      <c r="G67" s="30"/>
      <c r="H67" s="30"/>
      <c r="I67" s="30"/>
      <c r="J67" s="30"/>
      <c r="K67" s="30"/>
      <c r="L67" s="30"/>
      <c r="M67" s="30"/>
      <c r="N67" s="30"/>
      <c r="O67" s="30"/>
      <c r="P67" s="30"/>
      <c r="Q67" s="30"/>
      <c r="R67" s="30"/>
      <c r="S67" s="30"/>
      <c r="T67" s="30"/>
    </row>
    <row r="68" spans="1:20" ht="12.75">
      <c r="A68" s="30"/>
      <c r="B68" s="30"/>
      <c r="C68" s="30"/>
      <c r="D68" s="30"/>
      <c r="E68" s="30"/>
      <c r="F68" s="30"/>
      <c r="G68" s="30"/>
      <c r="H68" s="30"/>
      <c r="I68" s="30"/>
      <c r="J68" s="30"/>
      <c r="K68" s="30"/>
      <c r="L68" s="30"/>
      <c r="M68" s="30"/>
      <c r="N68" s="30"/>
      <c r="O68" s="30"/>
      <c r="P68" s="30"/>
      <c r="Q68" s="30"/>
      <c r="R68" s="30"/>
      <c r="S68" s="30"/>
      <c r="T68" s="30"/>
    </row>
    <row r="69" spans="1:20" ht="12.75">
      <c r="A69" s="30"/>
      <c r="B69" s="30"/>
      <c r="C69" s="30"/>
      <c r="D69" s="30"/>
      <c r="E69" s="30"/>
      <c r="F69" s="30"/>
      <c r="G69" s="30"/>
      <c r="H69" s="30"/>
      <c r="I69" s="30"/>
      <c r="J69" s="30"/>
      <c r="K69" s="30"/>
      <c r="L69" s="30"/>
      <c r="M69" s="30"/>
      <c r="N69" s="30"/>
      <c r="O69" s="30"/>
      <c r="P69" s="30"/>
      <c r="Q69" s="30"/>
      <c r="R69" s="30"/>
      <c r="S69" s="30"/>
      <c r="T69" s="30"/>
    </row>
    <row r="70" spans="1:20" ht="12.75">
      <c r="A70" s="30"/>
      <c r="B70" s="30"/>
      <c r="C70" s="30"/>
      <c r="D70" s="30"/>
      <c r="E70" s="30"/>
      <c r="F70" s="30"/>
      <c r="G70" s="30"/>
      <c r="H70" s="30"/>
      <c r="I70" s="30"/>
      <c r="J70" s="30"/>
      <c r="K70" s="30"/>
      <c r="L70" s="30"/>
      <c r="M70" s="30"/>
      <c r="N70" s="30"/>
      <c r="O70" s="30"/>
      <c r="P70" s="30"/>
      <c r="Q70" s="30"/>
      <c r="R70" s="30"/>
      <c r="S70" s="30"/>
      <c r="T70" s="30"/>
    </row>
    <row r="71" spans="1:20" ht="12.75">
      <c r="A71" s="30"/>
      <c r="B71" s="30"/>
      <c r="C71" s="30"/>
      <c r="D71" s="30"/>
      <c r="E71" s="30"/>
      <c r="F71" s="30"/>
      <c r="G71" s="30"/>
      <c r="H71" s="30"/>
      <c r="I71" s="30"/>
      <c r="J71" s="30"/>
      <c r="K71" s="30"/>
      <c r="L71" s="30"/>
      <c r="M71" s="30"/>
      <c r="N71" s="30"/>
      <c r="O71" s="30"/>
      <c r="P71" s="30"/>
      <c r="Q71" s="30"/>
      <c r="R71" s="30"/>
      <c r="S71" s="30"/>
      <c r="T71" s="30"/>
    </row>
    <row r="72" spans="1:20" ht="12.75">
      <c r="A72" s="30"/>
      <c r="B72" s="30"/>
      <c r="C72" s="30"/>
      <c r="D72" s="30"/>
      <c r="E72" s="30"/>
      <c r="F72" s="30"/>
      <c r="G72" s="30"/>
      <c r="H72" s="30"/>
      <c r="I72" s="30"/>
      <c r="J72" s="30"/>
      <c r="K72" s="30"/>
      <c r="L72" s="30"/>
      <c r="M72" s="30"/>
      <c r="N72" s="30"/>
      <c r="O72" s="30"/>
      <c r="P72" s="30"/>
      <c r="Q72" s="30"/>
      <c r="R72" s="30"/>
      <c r="S72" s="30"/>
      <c r="T72" s="30"/>
    </row>
    <row r="73" spans="1:20" ht="12.75">
      <c r="A73" s="30"/>
      <c r="B73" s="30"/>
      <c r="C73" s="30"/>
      <c r="D73" s="30"/>
      <c r="E73" s="30"/>
      <c r="F73" s="30"/>
      <c r="G73" s="30"/>
      <c r="H73" s="30"/>
      <c r="I73" s="30"/>
      <c r="J73" s="30"/>
      <c r="K73" s="30"/>
      <c r="L73" s="30"/>
      <c r="M73" s="30"/>
      <c r="N73" s="30"/>
      <c r="O73" s="30"/>
      <c r="P73" s="30"/>
      <c r="Q73" s="30"/>
      <c r="R73" s="30"/>
      <c r="S73" s="30"/>
      <c r="T73" s="30"/>
    </row>
    <row r="74" spans="1:20" ht="12.75">
      <c r="A74" s="30"/>
      <c r="B74" s="30"/>
      <c r="C74" s="30"/>
      <c r="D74" s="30"/>
      <c r="E74" s="30"/>
      <c r="F74" s="30"/>
      <c r="G74" s="30"/>
      <c r="H74" s="30"/>
      <c r="I74" s="30"/>
      <c r="J74" s="30"/>
      <c r="K74" s="30"/>
      <c r="L74" s="30"/>
      <c r="M74" s="30"/>
      <c r="N74" s="30"/>
      <c r="O74" s="30"/>
      <c r="P74" s="30"/>
      <c r="Q74" s="30"/>
      <c r="R74" s="30"/>
      <c r="S74" s="30"/>
      <c r="T74" s="30"/>
    </row>
    <row r="75" spans="1:20" ht="12.75">
      <c r="A75" s="164"/>
      <c r="B75" s="30"/>
      <c r="C75" s="30"/>
      <c r="D75" s="30"/>
      <c r="E75" s="30"/>
      <c r="F75" s="30"/>
      <c r="G75" s="30"/>
      <c r="H75" s="30"/>
      <c r="I75" s="30"/>
      <c r="J75" s="30"/>
      <c r="K75" s="30"/>
      <c r="L75" s="30"/>
      <c r="M75" s="30"/>
      <c r="N75" s="30"/>
      <c r="O75" s="30"/>
      <c r="P75" s="30"/>
      <c r="Q75" s="30"/>
      <c r="R75" s="30"/>
      <c r="S75" s="30"/>
      <c r="T75" s="30"/>
    </row>
    <row r="76" spans="1:10" ht="12.75">
      <c r="A76" s="30"/>
      <c r="B76" s="30"/>
      <c r="C76" s="30"/>
      <c r="D76" s="30"/>
      <c r="E76" s="30"/>
      <c r="F76" s="30"/>
      <c r="G76" s="30"/>
      <c r="H76" s="30"/>
      <c r="I76" s="30"/>
      <c r="J76" s="30"/>
    </row>
    <row r="77" spans="1:9" ht="12.75">
      <c r="A77" s="30"/>
      <c r="B77" s="30"/>
      <c r="C77" s="30"/>
      <c r="D77" s="30"/>
      <c r="E77" s="30"/>
      <c r="F77" s="30"/>
      <c r="G77" s="30"/>
      <c r="H77" s="30"/>
      <c r="I77" s="30"/>
    </row>
    <row r="78" spans="1:9" ht="12.75">
      <c r="A78" s="30"/>
      <c r="B78" s="30"/>
      <c r="C78" s="30"/>
      <c r="D78" s="30"/>
      <c r="E78" s="30"/>
      <c r="F78" s="30"/>
      <c r="G78" s="30"/>
      <c r="H78" s="30"/>
      <c r="I78" s="30"/>
    </row>
    <row r="79" spans="1:9" ht="12.75">
      <c r="A79" s="30"/>
      <c r="B79" s="30"/>
      <c r="C79" s="30"/>
      <c r="D79" s="30"/>
      <c r="E79" s="30"/>
      <c r="F79" s="30"/>
      <c r="G79" s="30"/>
      <c r="H79" s="30"/>
      <c r="I79" s="30"/>
    </row>
    <row r="80" spans="1:9" ht="12.75">
      <c r="A80" s="30"/>
      <c r="B80" s="30"/>
      <c r="C80" s="30"/>
      <c r="D80" s="30"/>
      <c r="E80" s="30"/>
      <c r="F80" s="30"/>
      <c r="G80" s="30"/>
      <c r="H80" s="30"/>
      <c r="I80" s="30"/>
    </row>
    <row r="81" spans="1:9" ht="12.75">
      <c r="A81" s="30"/>
      <c r="B81" s="30"/>
      <c r="C81" s="30"/>
      <c r="D81" s="30"/>
      <c r="E81" s="30"/>
      <c r="F81" s="30"/>
      <c r="G81" s="30"/>
      <c r="H81" s="30"/>
      <c r="I81" s="30"/>
    </row>
    <row r="82" spans="1:9" ht="12.75">
      <c r="A82" s="30"/>
      <c r="B82" s="30"/>
      <c r="C82" s="30"/>
      <c r="D82" s="30"/>
      <c r="E82" s="30"/>
      <c r="F82" s="30"/>
      <c r="G82" s="30"/>
      <c r="H82" s="30"/>
      <c r="I82" s="30"/>
    </row>
    <row r="83" spans="1:9" ht="12.75">
      <c r="A83" s="30"/>
      <c r="B83" s="30"/>
      <c r="C83" s="30"/>
      <c r="D83" s="30"/>
      <c r="E83" s="30"/>
      <c r="F83" s="30"/>
      <c r="G83" s="30"/>
      <c r="H83" s="30"/>
      <c r="I83" s="30"/>
    </row>
    <row r="84" spans="1:9" ht="12.75">
      <c r="A84" s="30"/>
      <c r="B84" s="30"/>
      <c r="C84" s="30"/>
      <c r="D84" s="30"/>
      <c r="E84" s="30"/>
      <c r="F84" s="30"/>
      <c r="G84" s="30"/>
      <c r="H84" s="30"/>
      <c r="I84" s="30"/>
    </row>
    <row r="85" spans="1:9" ht="12.75">
      <c r="A85" s="30"/>
      <c r="B85" s="30"/>
      <c r="C85" s="30"/>
      <c r="D85" s="30"/>
      <c r="E85" s="30"/>
      <c r="F85" s="30"/>
      <c r="G85" s="30"/>
      <c r="H85" s="30"/>
      <c r="I85" s="30"/>
    </row>
    <row r="86" spans="1:9" ht="12.75">
      <c r="A86" s="30"/>
      <c r="B86" s="30"/>
      <c r="C86" s="30"/>
      <c r="D86" s="30"/>
      <c r="E86" s="30"/>
      <c r="F86" s="30"/>
      <c r="G86" s="30"/>
      <c r="H86" s="30"/>
      <c r="I86" s="30"/>
    </row>
    <row r="87" spans="1:9" ht="12.75">
      <c r="A87" s="30"/>
      <c r="B87" s="30"/>
      <c r="C87" s="30"/>
      <c r="D87" s="30"/>
      <c r="E87" s="30"/>
      <c r="F87" s="30"/>
      <c r="G87" s="30"/>
      <c r="H87" s="30"/>
      <c r="I87" s="30"/>
    </row>
    <row r="88" spans="1:9" ht="12.75">
      <c r="A88" s="30"/>
      <c r="B88" s="30"/>
      <c r="C88" s="30"/>
      <c r="D88" s="30"/>
      <c r="E88" s="30"/>
      <c r="F88" s="30"/>
      <c r="G88" s="30"/>
      <c r="H88" s="30"/>
      <c r="I88"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1" manualBreakCount="1">
    <brk id="23" max="255" man="1"/>
  </rowBreaks>
</worksheet>
</file>

<file path=xl/worksheets/sheet17.xml><?xml version="1.0" encoding="utf-8"?>
<worksheet xmlns="http://schemas.openxmlformats.org/spreadsheetml/2006/main" xmlns:r="http://schemas.openxmlformats.org/officeDocument/2006/relationships">
  <dimension ref="A1:E386"/>
  <sheetViews>
    <sheetView zoomScale="75" zoomScaleNormal="75" zoomScaleSheetLayoutView="75" workbookViewId="0" topLeftCell="A1">
      <selection activeCell="A1" sqref="A1"/>
    </sheetView>
  </sheetViews>
  <sheetFormatPr defaultColWidth="9.00390625" defaultRowHeight="12.75" zeroHeight="1"/>
  <cols>
    <col min="1" max="3" width="25.25390625" style="0" customWidth="1"/>
    <col min="4" max="5" width="30.75390625" style="0" customWidth="1"/>
    <col min="6" max="6" width="0.37109375" style="0" customWidth="1"/>
    <col min="7" max="16384" width="0" style="0" hidden="1" customWidth="1"/>
  </cols>
  <sheetData>
    <row r="1" spans="1:5" ht="16.5" thickBot="1">
      <c r="A1" s="108" t="s">
        <v>1288</v>
      </c>
      <c r="B1" s="102"/>
      <c r="C1" s="102"/>
      <c r="D1" s="102"/>
      <c r="E1" s="102"/>
    </row>
    <row r="2" spans="1:5" ht="15">
      <c r="A2" s="121" t="s">
        <v>1252</v>
      </c>
      <c r="B2" s="179"/>
      <c r="C2" s="123"/>
      <c r="D2" s="123"/>
      <c r="E2" s="124"/>
    </row>
    <row r="3" spans="1:5" ht="15">
      <c r="A3" s="180" t="s">
        <v>1253</v>
      </c>
      <c r="B3" s="181" t="s">
        <v>1254</v>
      </c>
      <c r="C3" s="122" t="s">
        <v>1255</v>
      </c>
      <c r="D3" s="127" t="s">
        <v>1256</v>
      </c>
      <c r="E3" s="182" t="s">
        <v>1257</v>
      </c>
    </row>
    <row r="4" spans="1:5" ht="28.5">
      <c r="A4" s="778">
        <v>1000000</v>
      </c>
      <c r="B4" s="778">
        <v>1</v>
      </c>
      <c r="C4" s="778">
        <v>1000</v>
      </c>
      <c r="D4" s="818" t="s">
        <v>475</v>
      </c>
      <c r="E4" s="779" t="s">
        <v>476</v>
      </c>
    </row>
    <row r="5" spans="1:5" ht="14.25">
      <c r="A5" s="68"/>
      <c r="B5" s="110"/>
      <c r="C5" s="110"/>
      <c r="D5" s="110"/>
      <c r="E5" s="106"/>
    </row>
    <row r="6" spans="1:5" ht="14.25">
      <c r="A6" s="68"/>
      <c r="B6" s="110"/>
      <c r="C6" s="110"/>
      <c r="D6" s="110"/>
      <c r="E6" s="106"/>
    </row>
    <row r="7" spans="1:5" ht="14.25">
      <c r="A7" s="68"/>
      <c r="B7" s="110"/>
      <c r="C7" s="110"/>
      <c r="D7" s="110"/>
      <c r="E7" s="106"/>
    </row>
    <row r="8" spans="1:5" ht="14.25">
      <c r="A8" s="68"/>
      <c r="B8" s="110"/>
      <c r="C8" s="110"/>
      <c r="D8" s="110"/>
      <c r="E8" s="106"/>
    </row>
    <row r="9" spans="1:5" ht="14.25">
      <c r="A9" s="68"/>
      <c r="B9" s="110"/>
      <c r="C9" s="110"/>
      <c r="D9" s="110"/>
      <c r="E9" s="106"/>
    </row>
    <row r="10" spans="1:5" ht="15" thickBot="1">
      <c r="A10" s="69"/>
      <c r="B10" s="111"/>
      <c r="C10" s="111"/>
      <c r="D10" s="111"/>
      <c r="E10" s="107"/>
    </row>
    <row r="11" spans="1:5" ht="15">
      <c r="A11" s="222"/>
      <c r="B11" s="223"/>
      <c r="C11" s="223"/>
      <c r="D11" s="223"/>
      <c r="E11" s="102"/>
    </row>
    <row r="12" spans="1:5" ht="15">
      <c r="A12" s="224"/>
      <c r="B12" s="109"/>
      <c r="C12" s="109"/>
      <c r="D12" s="109"/>
      <c r="E12" s="102"/>
    </row>
    <row r="13" spans="1:5" ht="16.5" thickBot="1">
      <c r="A13" s="108" t="s">
        <v>1258</v>
      </c>
      <c r="B13" s="102"/>
      <c r="C13" s="102"/>
      <c r="D13" s="102"/>
      <c r="E13" s="102"/>
    </row>
    <row r="14" spans="1:5" ht="15">
      <c r="A14" s="121" t="s">
        <v>1259</v>
      </c>
      <c r="B14" s="179"/>
      <c r="C14" s="123"/>
      <c r="D14" s="123"/>
      <c r="E14" s="124"/>
    </row>
    <row r="15" spans="1:5" ht="15">
      <c r="A15" s="125" t="s">
        <v>1260</v>
      </c>
      <c r="B15" s="150"/>
      <c r="C15" s="122" t="s">
        <v>1253</v>
      </c>
      <c r="D15" s="183" t="s">
        <v>1254</v>
      </c>
      <c r="E15" s="184" t="s">
        <v>1255</v>
      </c>
    </row>
    <row r="16" spans="1:5" ht="14.25">
      <c r="A16" s="97"/>
      <c r="B16" s="138"/>
      <c r="C16" s="683"/>
      <c r="D16" s="684"/>
      <c r="E16" s="685"/>
    </row>
    <row r="17" spans="1:5" ht="14.25">
      <c r="A17" s="97"/>
      <c r="B17" s="138"/>
      <c r="C17" s="72"/>
      <c r="D17" s="72"/>
      <c r="E17" s="73"/>
    </row>
    <row r="18" spans="1:5" ht="14.25">
      <c r="A18" s="97"/>
      <c r="B18" s="138"/>
      <c r="C18" s="72"/>
      <c r="D18" s="72"/>
      <c r="E18" s="73"/>
    </row>
    <row r="19" spans="1:5" ht="14.25">
      <c r="A19" s="97"/>
      <c r="B19" s="138"/>
      <c r="C19" s="72"/>
      <c r="D19" s="72"/>
      <c r="E19" s="73"/>
    </row>
    <row r="20" spans="1:5" ht="14.25">
      <c r="A20" s="97"/>
      <c r="B20" s="138"/>
      <c r="C20" s="72"/>
      <c r="D20" s="72"/>
      <c r="E20" s="73"/>
    </row>
    <row r="21" spans="1:5" ht="14.25">
      <c r="A21" s="97"/>
      <c r="B21" s="138"/>
      <c r="C21" s="72"/>
      <c r="D21" s="72"/>
      <c r="E21" s="73"/>
    </row>
    <row r="22" spans="1:5" ht="15" thickBot="1">
      <c r="A22" s="104"/>
      <c r="B22" s="139"/>
      <c r="C22" s="83"/>
      <c r="D22" s="83"/>
      <c r="E22" s="84"/>
    </row>
    <row r="23" spans="1:4" ht="3.75" customHeight="1">
      <c r="A23" s="112"/>
      <c r="B23" s="30"/>
      <c r="C23" s="30"/>
      <c r="D23" s="30"/>
    </row>
    <row r="24" spans="1:4" ht="15" hidden="1">
      <c r="A24" s="112"/>
      <c r="B24" s="30"/>
      <c r="C24" s="30"/>
      <c r="D24" s="30"/>
    </row>
    <row r="25" spans="1:4" ht="15" hidden="1">
      <c r="A25" s="112"/>
      <c r="B25" s="30"/>
      <c r="C25" s="30"/>
      <c r="D25" s="30"/>
    </row>
    <row r="26" spans="1:4" ht="15" hidden="1">
      <c r="A26" s="112"/>
      <c r="B26" s="30"/>
      <c r="C26" s="30"/>
      <c r="D26" s="30"/>
    </row>
    <row r="27" spans="1:4" ht="15" hidden="1">
      <c r="A27" s="112"/>
      <c r="B27" s="30"/>
      <c r="C27" s="30"/>
      <c r="D27" s="30"/>
    </row>
    <row r="28" spans="1:4" ht="15" hidden="1">
      <c r="A28" s="112"/>
      <c r="B28" s="30"/>
      <c r="C28" s="30"/>
      <c r="D28" s="30"/>
    </row>
    <row r="29" spans="1:4" ht="15" hidden="1">
      <c r="A29" s="112"/>
      <c r="B29" s="30"/>
      <c r="C29" s="30"/>
      <c r="D29" s="30"/>
    </row>
    <row r="30" spans="1:4" ht="15" hidden="1">
      <c r="A30" s="115"/>
      <c r="B30" s="60"/>
      <c r="C30" s="60"/>
      <c r="D30" s="60"/>
    </row>
    <row r="31" spans="1:4" ht="15" hidden="1">
      <c r="A31" s="112"/>
      <c r="B31" s="30"/>
      <c r="C31" s="30"/>
      <c r="D31" s="30"/>
    </row>
    <row r="32" spans="1:4" ht="15" hidden="1">
      <c r="A32" s="115"/>
      <c r="B32" s="60"/>
      <c r="C32" s="60"/>
      <c r="D32" s="60"/>
    </row>
    <row r="33" spans="1:4" ht="15" hidden="1">
      <c r="A33" s="112"/>
      <c r="B33" s="30"/>
      <c r="C33" s="30"/>
      <c r="D33" s="30"/>
    </row>
    <row r="34" spans="1:4" ht="15" hidden="1">
      <c r="A34" s="112"/>
      <c r="B34" s="30"/>
      <c r="C34" s="30"/>
      <c r="D34" s="30"/>
    </row>
    <row r="35" spans="1:4" ht="15" hidden="1">
      <c r="A35" s="112"/>
      <c r="B35" s="30"/>
      <c r="C35" s="30"/>
      <c r="D35" s="30"/>
    </row>
    <row r="36" spans="1:4" ht="15" hidden="1">
      <c r="A36" s="112"/>
      <c r="B36" s="30"/>
      <c r="C36" s="30"/>
      <c r="D36" s="30"/>
    </row>
    <row r="37" spans="1:4" ht="15" hidden="1">
      <c r="A37" s="112"/>
      <c r="B37" s="30"/>
      <c r="C37" s="30"/>
      <c r="D37" s="30"/>
    </row>
    <row r="38" spans="1:4" ht="15" hidden="1">
      <c r="A38" s="112"/>
      <c r="B38" s="30"/>
      <c r="C38" s="30"/>
      <c r="D38" s="30"/>
    </row>
    <row r="39" spans="1:4" ht="12.75" hidden="1">
      <c r="A39" s="30"/>
      <c r="B39" s="30"/>
      <c r="C39" s="30"/>
      <c r="D39" s="30"/>
    </row>
    <row r="40" spans="1:4" ht="12.75" hidden="1">
      <c r="A40" s="99"/>
      <c r="B40" s="30"/>
      <c r="C40" s="30"/>
      <c r="D40" s="30"/>
    </row>
    <row r="41" spans="1:4" ht="4.5" customHeight="1" hidden="1">
      <c r="A41" s="30"/>
      <c r="B41" s="30"/>
      <c r="C41" s="30"/>
      <c r="D41" s="30"/>
    </row>
    <row r="42" spans="1:4" ht="12.75" hidden="1">
      <c r="A42" s="164"/>
      <c r="B42" s="30"/>
      <c r="C42" s="30"/>
      <c r="D42" s="30"/>
    </row>
    <row r="43" spans="1:4" ht="12.75" hidden="1">
      <c r="A43" s="164"/>
      <c r="B43" s="30"/>
      <c r="C43" s="30"/>
      <c r="D43" s="30"/>
    </row>
    <row r="44" spans="1:4" ht="12.75" hidden="1">
      <c r="A44" s="164"/>
      <c r="B44" s="30"/>
      <c r="C44" s="30"/>
      <c r="D44" s="30"/>
    </row>
    <row r="45" spans="1:4" ht="12.75" hidden="1">
      <c r="A45" s="164"/>
      <c r="B45" s="30"/>
      <c r="C45" s="30"/>
      <c r="D45" s="30"/>
    </row>
    <row r="46" spans="1:4" ht="12.75" hidden="1">
      <c r="A46" s="164"/>
      <c r="B46" s="30"/>
      <c r="C46" s="30"/>
      <c r="D46" s="30"/>
    </row>
    <row r="47" spans="1:4" ht="12.75" hidden="1">
      <c r="A47" s="164"/>
      <c r="B47" s="30"/>
      <c r="C47" s="30"/>
      <c r="D47" s="30"/>
    </row>
    <row r="48" spans="1:4" ht="3.75" customHeight="1" hidden="1">
      <c r="A48" s="30"/>
      <c r="B48" s="30"/>
      <c r="C48" s="30"/>
      <c r="D48" s="30"/>
    </row>
    <row r="49" spans="1:4" ht="12.75" hidden="1">
      <c r="A49" s="164"/>
      <c r="B49" s="30"/>
      <c r="C49" s="30"/>
      <c r="D49" s="30"/>
    </row>
    <row r="50" spans="1:4" ht="12.75" hidden="1">
      <c r="A50" s="164"/>
      <c r="B50" s="30"/>
      <c r="C50" s="30"/>
      <c r="D50" s="30"/>
    </row>
    <row r="51" spans="1:4" ht="12.75" hidden="1">
      <c r="A51" s="164"/>
      <c r="B51" s="30"/>
      <c r="C51" s="30"/>
      <c r="D51" s="30"/>
    </row>
    <row r="52" spans="1:4" ht="12.75" hidden="1">
      <c r="A52" s="164"/>
      <c r="B52" s="30"/>
      <c r="C52" s="30"/>
      <c r="D52" s="30"/>
    </row>
    <row r="53" spans="1:4" ht="12.75" customHeight="1" hidden="1">
      <c r="A53" s="166"/>
      <c r="B53" s="30"/>
      <c r="C53" s="30"/>
      <c r="D53" s="30"/>
    </row>
    <row r="54" spans="1:4" ht="12.75" hidden="1">
      <c r="A54" s="30"/>
      <c r="B54" s="30"/>
      <c r="C54" s="30"/>
      <c r="D54" s="30"/>
    </row>
    <row r="55" spans="1:4" ht="12.75" hidden="1">
      <c r="A55" s="99"/>
      <c r="B55" s="30"/>
      <c r="C55" s="30"/>
      <c r="D55" s="30"/>
    </row>
    <row r="56" spans="1:4" ht="12.75" hidden="1">
      <c r="A56" s="164"/>
      <c r="B56" s="30"/>
      <c r="C56" s="30"/>
      <c r="D56" s="30"/>
    </row>
    <row r="57" spans="1:4" ht="12.75" hidden="1">
      <c r="A57" s="164"/>
      <c r="B57" s="30"/>
      <c r="C57" s="30"/>
      <c r="D57" s="30"/>
    </row>
    <row r="58" spans="1:4" ht="12.75" hidden="1">
      <c r="A58" s="30"/>
      <c r="B58" s="30"/>
      <c r="C58" s="30"/>
      <c r="D58" s="30"/>
    </row>
    <row r="59" spans="1:4" ht="12.75" hidden="1">
      <c r="A59" s="30"/>
      <c r="B59" s="30"/>
      <c r="C59" s="30"/>
      <c r="D59" s="30"/>
    </row>
    <row r="60" spans="1:4" ht="15.75" hidden="1">
      <c r="A60" s="53"/>
      <c r="B60" s="30"/>
      <c r="C60" s="30"/>
      <c r="D60" s="30"/>
    </row>
    <row r="61" spans="1:4" ht="12.75" hidden="1">
      <c r="A61" s="116"/>
      <c r="B61" s="52"/>
      <c r="C61" s="52"/>
      <c r="D61" s="52"/>
    </row>
    <row r="62" spans="1:4" ht="15" hidden="1">
      <c r="A62" s="112"/>
      <c r="B62" s="30"/>
      <c r="C62" s="30"/>
      <c r="D62" s="30"/>
    </row>
    <row r="63" spans="1:4" ht="15" hidden="1">
      <c r="A63" s="112"/>
      <c r="B63" s="30"/>
      <c r="C63" s="30"/>
      <c r="D63" s="30"/>
    </row>
    <row r="64" spans="1:4" ht="15" hidden="1">
      <c r="A64" s="112"/>
      <c r="B64" s="30"/>
      <c r="C64" s="30"/>
      <c r="D64" s="30"/>
    </row>
    <row r="65" spans="1:4" ht="15" hidden="1">
      <c r="A65" s="112"/>
      <c r="B65" s="30"/>
      <c r="C65" s="30"/>
      <c r="D65" s="30"/>
    </row>
    <row r="66" spans="1:4" ht="15" hidden="1">
      <c r="A66" s="112"/>
      <c r="B66" s="30"/>
      <c r="C66" s="30"/>
      <c r="D66" s="30"/>
    </row>
    <row r="67" spans="1:4" ht="12.75" hidden="1">
      <c r="A67" s="30"/>
      <c r="B67" s="30"/>
      <c r="C67" s="30"/>
      <c r="D67" s="30"/>
    </row>
    <row r="68" spans="1:4" ht="15.75" hidden="1">
      <c r="A68" s="53"/>
      <c r="B68" s="30"/>
      <c r="C68" s="30"/>
      <c r="D68" s="30"/>
    </row>
    <row r="69" spans="1:4" ht="12.75" hidden="1">
      <c r="A69" s="116"/>
      <c r="B69" s="52"/>
      <c r="C69" s="52"/>
      <c r="D69" s="52"/>
    </row>
    <row r="70" spans="1:4" ht="15" hidden="1">
      <c r="A70" s="112"/>
      <c r="B70" s="30"/>
      <c r="C70" s="30"/>
      <c r="D70" s="30"/>
    </row>
    <row r="71" spans="1:4" ht="15" hidden="1">
      <c r="A71" s="112"/>
      <c r="B71" s="30"/>
      <c r="C71" s="30"/>
      <c r="D71" s="30"/>
    </row>
    <row r="72" spans="1:4" ht="15" hidden="1">
      <c r="A72" s="112"/>
      <c r="B72" s="30"/>
      <c r="C72" s="30"/>
      <c r="D72" s="30"/>
    </row>
    <row r="73" spans="1:4" ht="15" hidden="1">
      <c r="A73" s="112"/>
      <c r="B73" s="30"/>
      <c r="C73" s="30"/>
      <c r="D73" s="30"/>
    </row>
    <row r="74" spans="1:4" ht="15" hidden="1">
      <c r="A74" s="112"/>
      <c r="B74" s="30"/>
      <c r="C74" s="30"/>
      <c r="D74" s="30"/>
    </row>
    <row r="75" spans="1:4" ht="15" hidden="1">
      <c r="A75" s="112"/>
      <c r="B75" s="30"/>
      <c r="C75" s="30"/>
      <c r="D75" s="30"/>
    </row>
    <row r="76" spans="1:4" ht="12.75" hidden="1">
      <c r="A76" s="30"/>
      <c r="B76" s="30"/>
      <c r="C76" s="30"/>
      <c r="D76" s="30"/>
    </row>
    <row r="77" spans="1:4" ht="15.75" hidden="1">
      <c r="A77" s="53"/>
      <c r="B77" s="30"/>
      <c r="C77" s="30"/>
      <c r="D77" s="30"/>
    </row>
    <row r="78" spans="1:4" ht="12.75" hidden="1">
      <c r="A78" s="116"/>
      <c r="B78" s="52"/>
      <c r="C78" s="52"/>
      <c r="D78" s="52"/>
    </row>
    <row r="79" spans="1:4" ht="15" hidden="1">
      <c r="A79" s="112"/>
      <c r="B79" s="113"/>
      <c r="C79" s="113"/>
      <c r="D79" s="113"/>
    </row>
    <row r="80" spans="1:4" ht="15" hidden="1">
      <c r="A80" s="112"/>
      <c r="B80" s="113"/>
      <c r="C80" s="113"/>
      <c r="D80" s="113"/>
    </row>
    <row r="81" spans="1:4" ht="15" hidden="1">
      <c r="A81" s="112"/>
      <c r="B81" s="113"/>
      <c r="C81" s="113"/>
      <c r="D81" s="113"/>
    </row>
    <row r="82" spans="1:4" ht="15" hidden="1">
      <c r="A82" s="112"/>
      <c r="B82" s="113"/>
      <c r="C82" s="113"/>
      <c r="D82" s="113"/>
    </row>
    <row r="83" spans="1:4" ht="15" hidden="1">
      <c r="A83" s="112"/>
      <c r="B83" s="113"/>
      <c r="C83" s="113"/>
      <c r="D83" s="113"/>
    </row>
    <row r="84" spans="1:4" ht="15" hidden="1">
      <c r="A84" s="112"/>
      <c r="B84" s="113"/>
      <c r="C84" s="113"/>
      <c r="D84" s="113"/>
    </row>
    <row r="85" spans="1:4" ht="15" hidden="1">
      <c r="A85" s="112"/>
      <c r="B85" s="113"/>
      <c r="C85" s="113"/>
      <c r="D85" s="113"/>
    </row>
    <row r="86" spans="1:4" ht="15" hidden="1">
      <c r="A86" s="112"/>
      <c r="B86" s="113"/>
      <c r="C86" s="113"/>
      <c r="D86" s="113"/>
    </row>
    <row r="87" spans="1:4" ht="15" hidden="1">
      <c r="A87" s="112"/>
      <c r="B87" s="113"/>
      <c r="C87" s="113"/>
      <c r="D87" s="113"/>
    </row>
    <row r="88" spans="1:4" ht="15" hidden="1">
      <c r="A88" s="112"/>
      <c r="B88" s="113"/>
      <c r="C88" s="113"/>
      <c r="D88" s="113"/>
    </row>
    <row r="89" spans="1:4" ht="15" hidden="1">
      <c r="A89" s="115"/>
      <c r="B89" s="113"/>
      <c r="C89" s="113"/>
      <c r="D89" s="113"/>
    </row>
    <row r="90" spans="1:4" ht="15" hidden="1">
      <c r="A90" s="112"/>
      <c r="B90" s="113"/>
      <c r="C90" s="113"/>
      <c r="D90" s="113"/>
    </row>
    <row r="91" spans="1:4" ht="15" hidden="1">
      <c r="A91" s="112"/>
      <c r="B91" s="113"/>
      <c r="C91" s="113"/>
      <c r="D91" s="113"/>
    </row>
    <row r="92" spans="1:4" ht="15" hidden="1">
      <c r="A92" s="112"/>
      <c r="B92" s="113"/>
      <c r="C92" s="113"/>
      <c r="D92" s="113"/>
    </row>
    <row r="93" spans="1:4" ht="15" hidden="1">
      <c r="A93" s="112"/>
      <c r="B93" s="113"/>
      <c r="C93" s="113"/>
      <c r="D93" s="113"/>
    </row>
    <row r="94" spans="1:4" ht="15" hidden="1">
      <c r="A94" s="112"/>
      <c r="B94" s="113"/>
      <c r="C94" s="113"/>
      <c r="D94" s="113"/>
    </row>
    <row r="95" spans="1:4" ht="12.75" hidden="1">
      <c r="A95" s="30"/>
      <c r="B95" s="30"/>
      <c r="C95" s="30"/>
      <c r="D95" s="30"/>
    </row>
    <row r="96" spans="1:4" ht="15.75" hidden="1">
      <c r="A96" s="53"/>
      <c r="B96" s="30"/>
      <c r="C96" s="30"/>
      <c r="D96" s="30"/>
    </row>
    <row r="97" spans="1:4" ht="12.75" hidden="1">
      <c r="A97" s="116"/>
      <c r="B97" s="52"/>
      <c r="C97" s="52"/>
      <c r="D97" s="52"/>
    </row>
    <row r="98" spans="1:4" ht="15" hidden="1">
      <c r="A98" s="112"/>
      <c r="B98" s="113"/>
      <c r="C98" s="113"/>
      <c r="D98" s="113"/>
    </row>
    <row r="99" spans="1:4" ht="15" hidden="1">
      <c r="A99" s="112"/>
      <c r="B99" s="113"/>
      <c r="C99" s="113"/>
      <c r="D99" s="113"/>
    </row>
    <row r="100" spans="1:4" ht="15" hidden="1">
      <c r="A100" s="112"/>
      <c r="B100" s="113"/>
      <c r="C100" s="113"/>
      <c r="D100" s="113"/>
    </row>
    <row r="101" spans="1:4" ht="15" hidden="1">
      <c r="A101" s="112"/>
      <c r="B101" s="113"/>
      <c r="C101" s="113"/>
      <c r="D101" s="113"/>
    </row>
    <row r="102" spans="1:4" ht="15" hidden="1">
      <c r="A102" s="112"/>
      <c r="B102" s="113"/>
      <c r="C102" s="113"/>
      <c r="D102" s="113"/>
    </row>
    <row r="103" spans="1:4" ht="15" hidden="1">
      <c r="A103" s="112"/>
      <c r="B103" s="113"/>
      <c r="C103" s="113"/>
      <c r="D103" s="113"/>
    </row>
    <row r="104" spans="1:4" ht="15" hidden="1">
      <c r="A104" s="112"/>
      <c r="B104" s="113"/>
      <c r="C104" s="113"/>
      <c r="D104" s="113"/>
    </row>
    <row r="105" spans="1:4" ht="15" hidden="1">
      <c r="A105" s="112"/>
      <c r="B105" s="113"/>
      <c r="C105" s="113"/>
      <c r="D105" s="113"/>
    </row>
    <row r="106" spans="1:4" ht="15" hidden="1">
      <c r="A106" s="112"/>
      <c r="B106" s="113"/>
      <c r="C106" s="113"/>
      <c r="D106" s="113"/>
    </row>
    <row r="107" spans="1:4" ht="15" hidden="1">
      <c r="A107" s="112"/>
      <c r="B107" s="113"/>
      <c r="C107" s="113"/>
      <c r="D107" s="113"/>
    </row>
    <row r="108" spans="1:4" ht="15" hidden="1">
      <c r="A108" s="112"/>
      <c r="B108" s="113"/>
      <c r="C108" s="113"/>
      <c r="D108" s="113"/>
    </row>
    <row r="109" spans="1:4" ht="15" hidden="1">
      <c r="A109" s="112"/>
      <c r="B109" s="113"/>
      <c r="C109" s="113"/>
      <c r="D109" s="113"/>
    </row>
    <row r="110" spans="1:4" ht="15" hidden="1">
      <c r="A110" s="112"/>
      <c r="B110" s="113"/>
      <c r="C110" s="113"/>
      <c r="D110" s="113"/>
    </row>
    <row r="111" spans="1:4" ht="15" hidden="1">
      <c r="A111" s="112"/>
      <c r="B111" s="113"/>
      <c r="C111" s="113"/>
      <c r="D111" s="113"/>
    </row>
    <row r="112" spans="1:4" ht="15" hidden="1">
      <c r="A112" s="112"/>
      <c r="B112" s="113"/>
      <c r="C112" s="113"/>
      <c r="D112" s="113"/>
    </row>
    <row r="113" spans="1:4" ht="15" hidden="1">
      <c r="A113" s="112"/>
      <c r="B113" s="113"/>
      <c r="C113" s="113"/>
      <c r="D113" s="113"/>
    </row>
    <row r="114" spans="1:4" ht="15" hidden="1">
      <c r="A114" s="112"/>
      <c r="B114" s="113"/>
      <c r="C114" s="113"/>
      <c r="D114" s="113"/>
    </row>
    <row r="115" spans="1:4" ht="15" hidden="1">
      <c r="A115" s="112"/>
      <c r="B115" s="113"/>
      <c r="C115" s="113"/>
      <c r="D115" s="113"/>
    </row>
    <row r="116" spans="1:4" ht="15" hidden="1">
      <c r="A116" s="112"/>
      <c r="B116" s="113"/>
      <c r="C116" s="113"/>
      <c r="D116" s="113"/>
    </row>
    <row r="117" spans="1:4" ht="15" hidden="1">
      <c r="A117" s="112"/>
      <c r="B117" s="113"/>
      <c r="C117" s="113"/>
      <c r="D117" s="113"/>
    </row>
    <row r="118" spans="1:4" ht="15" hidden="1">
      <c r="A118" s="112"/>
      <c r="B118" s="113"/>
      <c r="C118" s="113"/>
      <c r="D118" s="113"/>
    </row>
    <row r="119" spans="1:4" ht="12.75" hidden="1">
      <c r="A119" s="30"/>
      <c r="B119" s="30"/>
      <c r="C119" s="30"/>
      <c r="D119" s="30"/>
    </row>
    <row r="120" spans="1:4" ht="15.75" hidden="1">
      <c r="A120" s="53"/>
      <c r="B120" s="30"/>
      <c r="C120" s="30"/>
      <c r="D120" s="30"/>
    </row>
    <row r="121" spans="1:4" ht="12.75" hidden="1">
      <c r="A121" s="116"/>
      <c r="B121" s="52"/>
      <c r="C121" s="52"/>
      <c r="D121" s="52"/>
    </row>
    <row r="122" spans="1:4" ht="12.75" hidden="1">
      <c r="A122" s="30"/>
      <c r="B122" s="113"/>
      <c r="C122" s="113"/>
      <c r="D122" s="113"/>
    </row>
    <row r="123" spans="1:4" ht="15" hidden="1">
      <c r="A123" s="112"/>
      <c r="B123" s="113"/>
      <c r="C123" s="113"/>
      <c r="D123" s="113"/>
    </row>
    <row r="124" spans="1:4" ht="15" hidden="1">
      <c r="A124" s="112"/>
      <c r="B124" s="113"/>
      <c r="C124" s="113"/>
      <c r="D124" s="113"/>
    </row>
    <row r="125" spans="1:4" ht="15" hidden="1">
      <c r="A125" s="112"/>
      <c r="B125" s="113"/>
      <c r="C125" s="113"/>
      <c r="D125" s="113"/>
    </row>
    <row r="126" spans="1:4" ht="15" hidden="1">
      <c r="A126" s="112"/>
      <c r="B126" s="113"/>
      <c r="C126" s="113"/>
      <c r="D126" s="113"/>
    </row>
    <row r="127" spans="1:4" ht="15" hidden="1">
      <c r="A127" s="112"/>
      <c r="B127" s="113"/>
      <c r="C127" s="113"/>
      <c r="D127" s="113"/>
    </row>
    <row r="128" spans="1:4" ht="12.75" hidden="1">
      <c r="A128" s="30"/>
      <c r="B128" s="30"/>
      <c r="C128" s="30"/>
      <c r="D128" s="30"/>
    </row>
    <row r="129" spans="1:4" ht="15.75" hidden="1">
      <c r="A129" s="53"/>
      <c r="B129" s="30"/>
      <c r="C129" s="30"/>
      <c r="D129" s="30"/>
    </row>
    <row r="130" spans="1:4" ht="12.75" hidden="1">
      <c r="A130" s="116"/>
      <c r="B130" s="52"/>
      <c r="C130" s="52"/>
      <c r="D130" s="52"/>
    </row>
    <row r="131" spans="1:4" ht="15" hidden="1">
      <c r="A131" s="112"/>
      <c r="B131" s="113"/>
      <c r="C131" s="113"/>
      <c r="D131" s="113"/>
    </row>
    <row r="132" spans="1:4" ht="15" hidden="1">
      <c r="A132" s="112"/>
      <c r="B132" s="113"/>
      <c r="C132" s="113"/>
      <c r="D132" s="113"/>
    </row>
    <row r="133" spans="1:4" ht="15" hidden="1">
      <c r="A133" s="112"/>
      <c r="B133" s="113"/>
      <c r="C133" s="113"/>
      <c r="D133" s="113"/>
    </row>
    <row r="134" spans="1:4" ht="15" hidden="1">
      <c r="A134" s="112"/>
      <c r="B134" s="113"/>
      <c r="C134" s="113"/>
      <c r="D134" s="113"/>
    </row>
    <row r="135" spans="1:4" ht="15" hidden="1">
      <c r="A135" s="112"/>
      <c r="B135" s="113"/>
      <c r="C135" s="113"/>
      <c r="D135" s="113"/>
    </row>
    <row r="136" spans="1:4" ht="15" hidden="1">
      <c r="A136" s="112"/>
      <c r="B136" s="113"/>
      <c r="C136" s="113"/>
      <c r="D136" s="113"/>
    </row>
    <row r="137" spans="1:4" ht="15" hidden="1">
      <c r="A137" s="112"/>
      <c r="B137" s="30"/>
      <c r="C137" s="30"/>
      <c r="D137" s="30"/>
    </row>
    <row r="138" spans="1:4" ht="12.75" hidden="1">
      <c r="A138" s="30"/>
      <c r="B138" s="30"/>
      <c r="C138" s="30"/>
      <c r="D138" s="30"/>
    </row>
    <row r="139" spans="1:4" ht="15.75" hidden="1">
      <c r="A139" s="53"/>
      <c r="B139" s="30"/>
      <c r="C139" s="30"/>
      <c r="D139" s="30"/>
    </row>
    <row r="140" spans="1:4" ht="12.75" hidden="1">
      <c r="A140" s="167"/>
      <c r="B140" s="119"/>
      <c r="C140" s="119"/>
      <c r="D140" s="119"/>
    </row>
    <row r="141" spans="1:4" ht="15" hidden="1">
      <c r="A141" s="112"/>
      <c r="B141" s="113"/>
      <c r="C141" s="113"/>
      <c r="D141" s="113"/>
    </row>
    <row r="142" spans="1:4" ht="15" hidden="1">
      <c r="A142" s="112"/>
      <c r="B142" s="113"/>
      <c r="C142" s="113"/>
      <c r="D142" s="113"/>
    </row>
    <row r="143" spans="1:4" ht="15" hidden="1">
      <c r="A143" s="112"/>
      <c r="B143" s="113"/>
      <c r="C143" s="113"/>
      <c r="D143" s="113"/>
    </row>
    <row r="144" spans="1:4" ht="15" hidden="1">
      <c r="A144" s="112"/>
      <c r="B144" s="113"/>
      <c r="C144" s="113"/>
      <c r="D144" s="113"/>
    </row>
    <row r="145" spans="1:4" ht="15" hidden="1">
      <c r="A145" s="112"/>
      <c r="B145" s="113"/>
      <c r="C145" s="113"/>
      <c r="D145" s="113"/>
    </row>
    <row r="146" spans="1:4" ht="15" hidden="1">
      <c r="A146" s="112"/>
      <c r="B146" s="113"/>
      <c r="C146" s="113"/>
      <c r="D146" s="113"/>
    </row>
    <row r="147" spans="1:4" ht="15" hidden="1">
      <c r="A147" s="112"/>
      <c r="B147" s="113"/>
      <c r="C147" s="113"/>
      <c r="D147" s="113"/>
    </row>
    <row r="148" spans="1:4" ht="15" hidden="1">
      <c r="A148" s="112"/>
      <c r="B148" s="113"/>
      <c r="C148" s="113"/>
      <c r="D148" s="113"/>
    </row>
    <row r="149" spans="1:4" ht="15" hidden="1">
      <c r="A149" s="112"/>
      <c r="B149" s="113"/>
      <c r="C149" s="113"/>
      <c r="D149" s="113"/>
    </row>
    <row r="150" spans="1:4" ht="12.75" hidden="1">
      <c r="A150" s="30"/>
      <c r="B150" s="30"/>
      <c r="C150" s="30"/>
      <c r="D150" s="30"/>
    </row>
    <row r="151" spans="1:4" ht="12.75" hidden="1">
      <c r="A151" s="99"/>
      <c r="B151" s="30"/>
      <c r="C151" s="30"/>
      <c r="D151" s="30"/>
    </row>
    <row r="152" spans="1:4" ht="12.75" hidden="1">
      <c r="A152" s="30"/>
      <c r="B152" s="30"/>
      <c r="C152" s="30"/>
      <c r="D152" s="30"/>
    </row>
    <row r="153" spans="1:4" ht="15.75" hidden="1">
      <c r="A153" s="53"/>
      <c r="B153" s="30"/>
      <c r="C153" s="30"/>
      <c r="D153" s="30"/>
    </row>
    <row r="154" spans="1:4" ht="12.75" hidden="1">
      <c r="A154" s="167"/>
      <c r="B154" s="119"/>
      <c r="C154" s="119"/>
      <c r="D154" s="119"/>
    </row>
    <row r="155" spans="1:4" ht="15" hidden="1">
      <c r="A155" s="112"/>
      <c r="B155" s="113"/>
      <c r="C155" s="113"/>
      <c r="D155" s="113"/>
    </row>
    <row r="156" spans="1:4" ht="15" hidden="1">
      <c r="A156" s="112"/>
      <c r="B156" s="113"/>
      <c r="C156" s="113"/>
      <c r="D156" s="113"/>
    </row>
    <row r="157" spans="1:4" ht="15" hidden="1">
      <c r="A157" s="112"/>
      <c r="B157" s="113"/>
      <c r="C157" s="113"/>
      <c r="D157" s="113"/>
    </row>
    <row r="158" spans="1:4" ht="15" hidden="1">
      <c r="A158" s="112"/>
      <c r="B158" s="113"/>
      <c r="C158" s="113"/>
      <c r="D158" s="113"/>
    </row>
    <row r="159" spans="1:4" ht="15" hidden="1">
      <c r="A159" s="112"/>
      <c r="B159" s="113"/>
      <c r="C159" s="113"/>
      <c r="D159" s="113"/>
    </row>
    <row r="160" spans="1:4" ht="15" hidden="1">
      <c r="A160" s="112"/>
      <c r="B160" s="113"/>
      <c r="C160" s="113"/>
      <c r="D160" s="113"/>
    </row>
    <row r="161" spans="1:4" ht="15" hidden="1">
      <c r="A161" s="112"/>
      <c r="B161" s="113"/>
      <c r="C161" s="113"/>
      <c r="D161" s="113"/>
    </row>
    <row r="162" spans="1:4" ht="15" hidden="1">
      <c r="A162" s="112"/>
      <c r="B162" s="113"/>
      <c r="C162" s="113"/>
      <c r="D162" s="113"/>
    </row>
    <row r="163" spans="1:4" ht="12.75" hidden="1">
      <c r="A163" s="30"/>
      <c r="B163" s="30"/>
      <c r="C163" s="30"/>
      <c r="D163" s="30"/>
    </row>
    <row r="164" spans="1:4" ht="15.75" hidden="1">
      <c r="A164" s="53"/>
      <c r="B164" s="30"/>
      <c r="C164" s="30"/>
      <c r="D164" s="30"/>
    </row>
    <row r="165" spans="1:4" ht="12.75" hidden="1">
      <c r="A165" s="117"/>
      <c r="B165" s="30"/>
      <c r="C165" s="30"/>
      <c r="D165" s="30"/>
    </row>
    <row r="166" spans="1:4" ht="12.75" hidden="1">
      <c r="A166" s="30"/>
      <c r="B166" s="30"/>
      <c r="C166" s="30"/>
      <c r="D166" s="30"/>
    </row>
    <row r="167" spans="1:4" ht="12.75" hidden="1">
      <c r="A167" s="99"/>
      <c r="B167" s="30"/>
      <c r="C167" s="30"/>
      <c r="D167" s="30"/>
    </row>
    <row r="168" spans="1:4" ht="12.75" hidden="1">
      <c r="A168" s="30"/>
      <c r="B168" s="30"/>
      <c r="C168" s="30"/>
      <c r="D168" s="30"/>
    </row>
    <row r="169" spans="1:4" ht="15.75" hidden="1">
      <c r="A169" s="53"/>
      <c r="B169" s="30"/>
      <c r="C169" s="30"/>
      <c r="D169" s="30"/>
    </row>
    <row r="170" spans="1:4" ht="12.75" hidden="1">
      <c r="A170" s="116"/>
      <c r="B170" s="52"/>
      <c r="C170" s="52"/>
      <c r="D170" s="52"/>
    </row>
    <row r="171" spans="1:4" ht="15" hidden="1">
      <c r="A171" s="112"/>
      <c r="B171" s="113"/>
      <c r="C171" s="113"/>
      <c r="D171" s="113"/>
    </row>
    <row r="172" spans="1:4" ht="15" hidden="1">
      <c r="A172" s="112"/>
      <c r="B172" s="113"/>
      <c r="C172" s="113"/>
      <c r="D172" s="113"/>
    </row>
    <row r="173" spans="1:4" ht="15" hidden="1">
      <c r="A173" s="112"/>
      <c r="B173" s="113"/>
      <c r="C173" s="113"/>
      <c r="D173" s="113"/>
    </row>
    <row r="174" spans="1:4" ht="15" hidden="1">
      <c r="A174" s="112"/>
      <c r="B174" s="113"/>
      <c r="C174" s="113"/>
      <c r="D174" s="113"/>
    </row>
    <row r="175" spans="1:4" ht="15" hidden="1">
      <c r="A175" s="112"/>
      <c r="B175" s="113"/>
      <c r="C175" s="113"/>
      <c r="D175" s="113"/>
    </row>
    <row r="176" spans="1:4" ht="15" hidden="1">
      <c r="A176" s="112"/>
      <c r="B176" s="113"/>
      <c r="C176" s="113"/>
      <c r="D176" s="113"/>
    </row>
    <row r="177" spans="1:4" ht="15" hidden="1">
      <c r="A177" s="112"/>
      <c r="B177" s="113"/>
      <c r="C177" s="113"/>
      <c r="D177" s="113"/>
    </row>
    <row r="178" spans="1:4" ht="15" hidden="1">
      <c r="A178" s="112"/>
      <c r="B178" s="113"/>
      <c r="C178" s="113"/>
      <c r="D178" s="113"/>
    </row>
    <row r="179" spans="1:4" ht="15" hidden="1">
      <c r="A179" s="112"/>
      <c r="B179" s="113"/>
      <c r="C179" s="113"/>
      <c r="D179" s="113"/>
    </row>
    <row r="180" spans="1:4" ht="15" hidden="1">
      <c r="A180" s="112"/>
      <c r="B180" s="113"/>
      <c r="C180" s="113"/>
      <c r="D180" s="113"/>
    </row>
    <row r="181" spans="1:4" ht="15" hidden="1">
      <c r="A181" s="112"/>
      <c r="B181" s="113"/>
      <c r="C181" s="113"/>
      <c r="D181" s="113"/>
    </row>
    <row r="182" spans="1:4" ht="15" hidden="1">
      <c r="A182" s="112"/>
      <c r="B182" s="113"/>
      <c r="C182" s="113"/>
      <c r="D182" s="113"/>
    </row>
    <row r="183" spans="1:4" ht="15" hidden="1">
      <c r="A183" s="112"/>
      <c r="B183" s="113"/>
      <c r="C183" s="113"/>
      <c r="D183" s="113"/>
    </row>
    <row r="184" spans="1:4" ht="15" hidden="1">
      <c r="A184" s="112"/>
      <c r="B184" s="113"/>
      <c r="C184" s="113"/>
      <c r="D184" s="113"/>
    </row>
    <row r="185" spans="1:4" ht="15" hidden="1">
      <c r="A185" s="112"/>
      <c r="B185" s="113"/>
      <c r="C185" s="113"/>
      <c r="D185" s="113"/>
    </row>
    <row r="186" spans="1:4" ht="15" hidden="1">
      <c r="A186" s="112"/>
      <c r="B186" s="113"/>
      <c r="C186" s="113"/>
      <c r="D186" s="113"/>
    </row>
    <row r="187" spans="1:4" ht="15" hidden="1">
      <c r="A187" s="112"/>
      <c r="B187" s="113"/>
      <c r="C187" s="113"/>
      <c r="D187" s="113"/>
    </row>
    <row r="188" spans="1:4" ht="15" hidden="1">
      <c r="A188" s="112"/>
      <c r="B188" s="113"/>
      <c r="C188" s="113"/>
      <c r="D188" s="113"/>
    </row>
    <row r="189" spans="1:4" ht="15" hidden="1">
      <c r="A189" s="112"/>
      <c r="B189" s="113"/>
      <c r="C189" s="113"/>
      <c r="D189" s="113"/>
    </row>
    <row r="190" spans="1:4" ht="15" hidden="1">
      <c r="A190" s="112"/>
      <c r="B190" s="113"/>
      <c r="C190" s="113"/>
      <c r="D190" s="113"/>
    </row>
    <row r="191" spans="1:4" ht="15" hidden="1">
      <c r="A191" s="112"/>
      <c r="B191" s="113"/>
      <c r="C191" s="113"/>
      <c r="D191" s="113"/>
    </row>
    <row r="192" spans="1:4" ht="15" hidden="1">
      <c r="A192" s="112"/>
      <c r="B192" s="113"/>
      <c r="C192" s="113"/>
      <c r="D192" s="113"/>
    </row>
    <row r="193" spans="1:4" ht="15" hidden="1">
      <c r="A193" s="112"/>
      <c r="B193" s="113"/>
      <c r="C193" s="113"/>
      <c r="D193" s="113"/>
    </row>
    <row r="194" spans="1:4" ht="15" hidden="1">
      <c r="A194" s="112"/>
      <c r="B194" s="113"/>
      <c r="C194" s="113"/>
      <c r="D194" s="113"/>
    </row>
    <row r="195" spans="1:4" ht="15" hidden="1">
      <c r="A195" s="112"/>
      <c r="B195" s="113"/>
      <c r="C195" s="113"/>
      <c r="D195" s="113"/>
    </row>
    <row r="196" spans="1:4" ht="15" hidden="1">
      <c r="A196" s="112"/>
      <c r="B196" s="113"/>
      <c r="C196" s="113"/>
      <c r="D196" s="113"/>
    </row>
    <row r="197" spans="1:4" ht="15" hidden="1">
      <c r="A197" s="112"/>
      <c r="B197" s="113"/>
      <c r="C197" s="113"/>
      <c r="D197" s="113"/>
    </row>
    <row r="198" spans="1:4" ht="15" hidden="1">
      <c r="A198" s="112"/>
      <c r="B198" s="113"/>
      <c r="C198" s="113"/>
      <c r="D198" s="113"/>
    </row>
    <row r="199" spans="1:4" ht="15" hidden="1">
      <c r="A199" s="112"/>
      <c r="B199" s="113"/>
      <c r="C199" s="113"/>
      <c r="D199" s="113"/>
    </row>
    <row r="200" spans="1:4" ht="15" hidden="1">
      <c r="A200" s="112"/>
      <c r="B200" s="113"/>
      <c r="C200" s="113"/>
      <c r="D200" s="113"/>
    </row>
    <row r="201" spans="1:4" ht="15" hidden="1">
      <c r="A201" s="112"/>
      <c r="B201" s="113"/>
      <c r="C201" s="113"/>
      <c r="D201" s="113"/>
    </row>
    <row r="202" spans="1:4" ht="15" hidden="1">
      <c r="A202" s="112"/>
      <c r="B202" s="113"/>
      <c r="C202" s="113"/>
      <c r="D202" s="113"/>
    </row>
    <row r="203" spans="1:4" ht="15" hidden="1">
      <c r="A203" s="112"/>
      <c r="B203" s="113"/>
      <c r="C203" s="113"/>
      <c r="D203" s="113"/>
    </row>
    <row r="204" spans="1:4" ht="15" hidden="1">
      <c r="A204" s="112"/>
      <c r="B204" s="113"/>
      <c r="C204" s="113"/>
      <c r="D204" s="113"/>
    </row>
    <row r="205" spans="1:4" ht="15" hidden="1">
      <c r="A205" s="112"/>
      <c r="B205" s="113"/>
      <c r="C205" s="113"/>
      <c r="D205" s="113"/>
    </row>
    <row r="206" spans="1:4" ht="15" hidden="1">
      <c r="A206" s="112"/>
      <c r="B206" s="113"/>
      <c r="C206" s="113"/>
      <c r="D206" s="113"/>
    </row>
    <row r="207" spans="1:4" ht="15" hidden="1">
      <c r="A207" s="112"/>
      <c r="B207" s="113"/>
      <c r="C207" s="113"/>
      <c r="D207" s="113"/>
    </row>
    <row r="208" spans="1:4" ht="15" hidden="1">
      <c r="A208" s="112"/>
      <c r="B208" s="113"/>
      <c r="C208" s="113"/>
      <c r="D208" s="113"/>
    </row>
    <row r="209" spans="1:4" ht="15" hidden="1">
      <c r="A209" s="112"/>
      <c r="B209" s="113"/>
      <c r="C209" s="113"/>
      <c r="D209" s="113"/>
    </row>
    <row r="210" spans="1:4" ht="15" hidden="1">
      <c r="A210" s="112"/>
      <c r="B210" s="113"/>
      <c r="C210" s="113"/>
      <c r="D210" s="113"/>
    </row>
    <row r="211" spans="1:4" ht="15" hidden="1">
      <c r="A211" s="112"/>
      <c r="B211" s="113"/>
      <c r="C211" s="113"/>
      <c r="D211" s="113"/>
    </row>
    <row r="212" spans="1:4" ht="15" hidden="1">
      <c r="A212" s="112"/>
      <c r="B212" s="113"/>
      <c r="C212" s="113"/>
      <c r="D212" s="113"/>
    </row>
    <row r="213" spans="1:4" ht="15" hidden="1">
      <c r="A213" s="112"/>
      <c r="B213" s="113"/>
      <c r="C213" s="113"/>
      <c r="D213" s="113"/>
    </row>
    <row r="214" spans="1:4" ht="15" hidden="1">
      <c r="A214" s="112"/>
      <c r="B214" s="113"/>
      <c r="C214" s="113"/>
      <c r="D214" s="113"/>
    </row>
    <row r="215" spans="1:4" ht="15" hidden="1">
      <c r="A215" s="112"/>
      <c r="B215" s="113"/>
      <c r="C215" s="113"/>
      <c r="D215" s="113"/>
    </row>
    <row r="216" spans="1:4" ht="15" hidden="1">
      <c r="A216" s="112"/>
      <c r="B216" s="113"/>
      <c r="C216" s="113"/>
      <c r="D216" s="113"/>
    </row>
    <row r="217" spans="1:4" ht="15" hidden="1">
      <c r="A217" s="112"/>
      <c r="B217" s="113"/>
      <c r="C217" s="113"/>
      <c r="D217" s="113"/>
    </row>
    <row r="218" spans="1:4" ht="15" hidden="1">
      <c r="A218" s="112"/>
      <c r="B218" s="113"/>
      <c r="C218" s="113"/>
      <c r="D218" s="113"/>
    </row>
    <row r="219" spans="1:4" ht="15" hidden="1">
      <c r="A219" s="112"/>
      <c r="B219" s="113"/>
      <c r="C219" s="113"/>
      <c r="D219" s="113"/>
    </row>
    <row r="220" spans="1:4" ht="15" hidden="1">
      <c r="A220" s="112"/>
      <c r="B220" s="113"/>
      <c r="C220" s="113"/>
      <c r="D220" s="113"/>
    </row>
    <row r="221" spans="1:4" ht="15" hidden="1">
      <c r="A221" s="112"/>
      <c r="B221" s="113"/>
      <c r="C221" s="113"/>
      <c r="D221" s="113"/>
    </row>
    <row r="222" spans="1:4" ht="15" hidden="1">
      <c r="A222" s="112"/>
      <c r="B222" s="113"/>
      <c r="C222" s="113"/>
      <c r="D222" s="113"/>
    </row>
    <row r="223" spans="1:4" ht="15" hidden="1">
      <c r="A223" s="112"/>
      <c r="B223" s="113"/>
      <c r="C223" s="113"/>
      <c r="D223" s="113"/>
    </row>
    <row r="224" spans="1:4" ht="15" hidden="1">
      <c r="A224" s="112"/>
      <c r="B224" s="113"/>
      <c r="C224" s="113"/>
      <c r="D224" s="113"/>
    </row>
    <row r="225" spans="1:4" ht="15" hidden="1">
      <c r="A225" s="112"/>
      <c r="B225" s="113"/>
      <c r="C225" s="113"/>
      <c r="D225" s="113"/>
    </row>
    <row r="226" spans="1:4" ht="15" hidden="1">
      <c r="A226" s="112"/>
      <c r="B226" s="113"/>
      <c r="C226" s="113"/>
      <c r="D226" s="113"/>
    </row>
    <row r="227" spans="1:4" ht="15" hidden="1">
      <c r="A227" s="112"/>
      <c r="B227" s="113"/>
      <c r="C227" s="113"/>
      <c r="D227" s="113"/>
    </row>
    <row r="228" spans="1:4" ht="15" hidden="1">
      <c r="A228" s="112"/>
      <c r="B228" s="113"/>
      <c r="C228" s="113"/>
      <c r="D228" s="113"/>
    </row>
    <row r="229" spans="1:4" ht="15" hidden="1">
      <c r="A229" s="112"/>
      <c r="B229" s="113"/>
      <c r="C229" s="113"/>
      <c r="D229" s="113"/>
    </row>
    <row r="230" spans="1:4" ht="12.75" hidden="1">
      <c r="A230" s="30"/>
      <c r="B230" s="30"/>
      <c r="C230" s="30"/>
      <c r="D230" s="30"/>
    </row>
    <row r="231" spans="1:4" ht="15.75" hidden="1">
      <c r="A231" s="53"/>
      <c r="B231" s="30"/>
      <c r="C231" s="30"/>
      <c r="D231" s="30"/>
    </row>
    <row r="232" spans="1:4" ht="12.75" hidden="1">
      <c r="A232" s="167"/>
      <c r="B232" s="119"/>
      <c r="C232" s="119"/>
      <c r="D232" s="119"/>
    </row>
    <row r="233" spans="1:4" ht="15" hidden="1">
      <c r="A233" s="112"/>
      <c r="B233" s="113"/>
      <c r="C233" s="113"/>
      <c r="D233" s="113"/>
    </row>
    <row r="234" spans="1:4" ht="15" hidden="1">
      <c r="A234" s="112"/>
      <c r="B234" s="113"/>
      <c r="C234" s="113"/>
      <c r="D234" s="113"/>
    </row>
    <row r="235" spans="1:4" ht="15" hidden="1">
      <c r="A235" s="112"/>
      <c r="B235" s="113"/>
      <c r="C235" s="113"/>
      <c r="D235" s="113"/>
    </row>
    <row r="236" spans="1:4" ht="15" hidden="1">
      <c r="A236" s="112"/>
      <c r="B236" s="113"/>
      <c r="C236" s="113"/>
      <c r="D236" s="113"/>
    </row>
    <row r="237" spans="1:4" ht="15" hidden="1">
      <c r="A237" s="112"/>
      <c r="B237" s="113"/>
      <c r="C237" s="113"/>
      <c r="D237" s="113"/>
    </row>
    <row r="238" spans="1:4" ht="15" hidden="1">
      <c r="A238" s="112"/>
      <c r="B238" s="113"/>
      <c r="C238" s="113"/>
      <c r="D238" s="113"/>
    </row>
    <row r="239" spans="1:4" ht="15" hidden="1">
      <c r="A239" s="112"/>
      <c r="B239" s="113"/>
      <c r="C239" s="113"/>
      <c r="D239" s="113"/>
    </row>
    <row r="240" spans="1:4" ht="12.75" hidden="1">
      <c r="A240" s="30"/>
      <c r="B240" s="30"/>
      <c r="C240" s="30"/>
      <c r="D240" s="30"/>
    </row>
    <row r="241" spans="1:4" ht="15.75" hidden="1">
      <c r="A241" s="53"/>
      <c r="B241" s="30"/>
      <c r="C241" s="30"/>
      <c r="D241" s="30"/>
    </row>
    <row r="242" spans="1:4" ht="12.75" hidden="1">
      <c r="A242" s="167"/>
      <c r="B242" s="119"/>
      <c r="C242" s="119"/>
      <c r="D242" s="119"/>
    </row>
    <row r="243" spans="1:4" ht="15" hidden="1">
      <c r="A243" s="112"/>
      <c r="B243" s="113"/>
      <c r="C243" s="113"/>
      <c r="D243" s="113"/>
    </row>
    <row r="244" spans="1:4" ht="15" hidden="1">
      <c r="A244" s="112"/>
      <c r="B244" s="113"/>
      <c r="C244" s="113"/>
      <c r="D244" s="113"/>
    </row>
    <row r="245" spans="1:4" ht="15" hidden="1">
      <c r="A245" s="112"/>
      <c r="B245" s="113"/>
      <c r="C245" s="113"/>
      <c r="D245" s="113"/>
    </row>
    <row r="246" spans="1:4" ht="15" hidden="1">
      <c r="A246" s="112"/>
      <c r="B246" s="113"/>
      <c r="C246" s="113"/>
      <c r="D246" s="113"/>
    </row>
    <row r="247" spans="1:4" ht="15" hidden="1">
      <c r="A247" s="112"/>
      <c r="B247" s="113"/>
      <c r="C247" s="113"/>
      <c r="D247" s="113"/>
    </row>
    <row r="248" spans="1:4" ht="15" hidden="1">
      <c r="A248" s="112"/>
      <c r="B248" s="113"/>
      <c r="C248" s="113"/>
      <c r="D248" s="113"/>
    </row>
    <row r="249" spans="1:4" ht="15" hidden="1">
      <c r="A249" s="112"/>
      <c r="B249" s="113"/>
      <c r="C249" s="113"/>
      <c r="D249" s="113"/>
    </row>
    <row r="250" spans="1:4" ht="15" hidden="1">
      <c r="A250" s="112"/>
      <c r="B250" s="113"/>
      <c r="C250" s="113"/>
      <c r="D250" s="113"/>
    </row>
    <row r="251" spans="1:4" ht="15" hidden="1">
      <c r="A251" s="112"/>
      <c r="B251" s="113"/>
      <c r="C251" s="113"/>
      <c r="D251" s="113"/>
    </row>
    <row r="252" spans="1:4" ht="15" hidden="1">
      <c r="A252" s="112"/>
      <c r="B252" s="113"/>
      <c r="C252" s="113"/>
      <c r="D252" s="113"/>
    </row>
    <row r="253" spans="1:4" ht="15" hidden="1">
      <c r="A253" s="112"/>
      <c r="B253" s="113"/>
      <c r="C253" s="113"/>
      <c r="D253" s="113"/>
    </row>
    <row r="254" spans="1:4" ht="15" hidden="1">
      <c r="A254" s="112"/>
      <c r="B254" s="113"/>
      <c r="C254" s="113"/>
      <c r="D254" s="113"/>
    </row>
    <row r="255" spans="1:4" ht="15" hidden="1">
      <c r="A255" s="112"/>
      <c r="B255" s="113"/>
      <c r="C255" s="113"/>
      <c r="D255" s="113"/>
    </row>
    <row r="256" spans="1:4" ht="15" hidden="1">
      <c r="A256" s="112"/>
      <c r="B256" s="113"/>
      <c r="C256" s="113"/>
      <c r="D256" s="113"/>
    </row>
    <row r="257" spans="1:4" ht="15" hidden="1">
      <c r="A257" s="112"/>
      <c r="B257" s="113"/>
      <c r="C257" s="113"/>
      <c r="D257" s="113"/>
    </row>
    <row r="258" spans="1:4" ht="15" hidden="1">
      <c r="A258" s="112"/>
      <c r="B258" s="113"/>
      <c r="C258" s="113"/>
      <c r="D258" s="113"/>
    </row>
    <row r="259" spans="1:4" ht="15" hidden="1">
      <c r="A259" s="112"/>
      <c r="B259" s="113"/>
      <c r="C259" s="113"/>
      <c r="D259" s="113"/>
    </row>
    <row r="260" spans="1:4" ht="15" hidden="1">
      <c r="A260" s="112"/>
      <c r="B260" s="113"/>
      <c r="C260" s="113"/>
      <c r="D260" s="113"/>
    </row>
    <row r="261" spans="1:4" ht="15" hidden="1">
      <c r="A261" s="112"/>
      <c r="B261" s="113"/>
      <c r="C261" s="113"/>
      <c r="D261" s="113"/>
    </row>
    <row r="262" spans="1:4" ht="15" hidden="1">
      <c r="A262" s="112"/>
      <c r="B262" s="113"/>
      <c r="C262" s="113"/>
      <c r="D262" s="113"/>
    </row>
    <row r="263" spans="1:4" ht="15" hidden="1">
      <c r="A263" s="112"/>
      <c r="B263" s="113"/>
      <c r="C263" s="113"/>
      <c r="D263" s="113"/>
    </row>
    <row r="264" spans="1:4" ht="15" hidden="1">
      <c r="A264" s="112"/>
      <c r="B264" s="113"/>
      <c r="C264" s="113"/>
      <c r="D264" s="113"/>
    </row>
    <row r="265" spans="1:4" ht="15" hidden="1">
      <c r="A265" s="112"/>
      <c r="B265" s="113"/>
      <c r="C265" s="113"/>
      <c r="D265" s="113"/>
    </row>
    <row r="266" spans="1:4" ht="15" hidden="1">
      <c r="A266" s="112"/>
      <c r="B266" s="113"/>
      <c r="C266" s="113"/>
      <c r="D266" s="113"/>
    </row>
    <row r="267" spans="1:4" ht="15" hidden="1">
      <c r="A267" s="112"/>
      <c r="B267" s="113"/>
      <c r="C267" s="113"/>
      <c r="D267" s="113"/>
    </row>
    <row r="268" spans="1:4" ht="15" hidden="1">
      <c r="A268" s="112"/>
      <c r="B268" s="113"/>
      <c r="C268" s="113"/>
      <c r="D268" s="113"/>
    </row>
    <row r="269" spans="1:4" ht="15" hidden="1">
      <c r="A269" s="112"/>
      <c r="B269" s="113"/>
      <c r="C269" s="113"/>
      <c r="D269" s="113"/>
    </row>
    <row r="270" spans="1:4" ht="15" hidden="1">
      <c r="A270" s="112"/>
      <c r="B270" s="113"/>
      <c r="C270" s="113"/>
      <c r="D270" s="113"/>
    </row>
    <row r="271" spans="1:4" ht="15" hidden="1">
      <c r="A271" s="112"/>
      <c r="B271" s="113"/>
      <c r="C271" s="113"/>
      <c r="D271" s="113"/>
    </row>
    <row r="272" spans="1:4" ht="15" hidden="1">
      <c r="A272" s="112"/>
      <c r="B272" s="113"/>
      <c r="C272" s="113"/>
      <c r="D272" s="113"/>
    </row>
    <row r="273" spans="1:4" ht="15" hidden="1">
      <c r="A273" s="112"/>
      <c r="B273" s="113"/>
      <c r="C273" s="113"/>
      <c r="D273" s="113"/>
    </row>
    <row r="274" spans="1:4" ht="15" hidden="1">
      <c r="A274" s="112"/>
      <c r="B274" s="113"/>
      <c r="C274" s="113"/>
      <c r="D274" s="113"/>
    </row>
    <row r="275" spans="1:4" ht="15" hidden="1">
      <c r="A275" s="112"/>
      <c r="B275" s="113"/>
      <c r="C275" s="113"/>
      <c r="D275" s="113"/>
    </row>
    <row r="276" spans="1:4" ht="15" hidden="1">
      <c r="A276" s="112"/>
      <c r="B276" s="113"/>
      <c r="C276" s="113"/>
      <c r="D276" s="113"/>
    </row>
    <row r="277" spans="1:4" ht="15" hidden="1">
      <c r="A277" s="112"/>
      <c r="B277" s="113"/>
      <c r="C277" s="113"/>
      <c r="D277" s="113"/>
    </row>
    <row r="278" spans="1:4" ht="15" hidden="1">
      <c r="A278" s="112"/>
      <c r="B278" s="113"/>
      <c r="C278" s="113"/>
      <c r="D278" s="113"/>
    </row>
    <row r="279" spans="1:4" ht="15" hidden="1">
      <c r="A279" s="112"/>
      <c r="B279" s="113"/>
      <c r="C279" s="113"/>
      <c r="D279" s="113"/>
    </row>
    <row r="280" spans="1:4" ht="15" hidden="1">
      <c r="A280" s="112"/>
      <c r="B280" s="113"/>
      <c r="C280" s="113"/>
      <c r="D280" s="113"/>
    </row>
    <row r="281" spans="1:4" ht="15" hidden="1">
      <c r="A281" s="112"/>
      <c r="B281" s="113"/>
      <c r="C281" s="113"/>
      <c r="D281" s="113"/>
    </row>
    <row r="282" spans="1:4" ht="15" hidden="1">
      <c r="A282" s="112"/>
      <c r="B282" s="113"/>
      <c r="C282" s="113"/>
      <c r="D282" s="113"/>
    </row>
    <row r="283" spans="1:4" ht="15" hidden="1">
      <c r="A283" s="112"/>
      <c r="B283" s="113"/>
      <c r="C283" s="113"/>
      <c r="D283" s="113"/>
    </row>
    <row r="284" spans="1:4" ht="15" hidden="1">
      <c r="A284" s="112"/>
      <c r="B284" s="113"/>
      <c r="C284" s="113"/>
      <c r="D284" s="113"/>
    </row>
    <row r="285" spans="1:4" ht="15" hidden="1">
      <c r="A285" s="112"/>
      <c r="B285" s="113"/>
      <c r="C285" s="113"/>
      <c r="D285" s="113"/>
    </row>
    <row r="286" spans="1:4" ht="15" hidden="1">
      <c r="A286" s="112"/>
      <c r="B286" s="113"/>
      <c r="C286" s="113"/>
      <c r="D286" s="113"/>
    </row>
    <row r="287" spans="1:4" ht="15" hidden="1">
      <c r="A287" s="112"/>
      <c r="B287" s="113"/>
      <c r="C287" s="113"/>
      <c r="D287" s="113"/>
    </row>
    <row r="288" spans="1:4" ht="15" hidden="1">
      <c r="A288" s="112"/>
      <c r="B288" s="113"/>
      <c r="C288" s="113"/>
      <c r="D288" s="113"/>
    </row>
    <row r="289" spans="1:4" ht="15" hidden="1">
      <c r="A289" s="112"/>
      <c r="B289" s="113"/>
      <c r="C289" s="113"/>
      <c r="D289" s="113"/>
    </row>
    <row r="290" spans="1:4" ht="15" hidden="1">
      <c r="A290" s="112"/>
      <c r="B290" s="113"/>
      <c r="C290" s="113"/>
      <c r="D290" s="113"/>
    </row>
    <row r="291" spans="1:4" ht="15" hidden="1">
      <c r="A291" s="112"/>
      <c r="B291" s="113"/>
      <c r="C291" s="113"/>
      <c r="D291" s="113"/>
    </row>
    <row r="292" spans="1:4" ht="15" hidden="1">
      <c r="A292" s="112"/>
      <c r="B292" s="113"/>
      <c r="C292" s="113"/>
      <c r="D292" s="113"/>
    </row>
    <row r="293" spans="1:4" ht="15" hidden="1">
      <c r="A293" s="112"/>
      <c r="B293" s="113"/>
      <c r="C293" s="113"/>
      <c r="D293" s="113"/>
    </row>
    <row r="294" spans="1:4" ht="15" hidden="1">
      <c r="A294" s="112"/>
      <c r="B294" s="113"/>
      <c r="C294" s="113"/>
      <c r="D294" s="113"/>
    </row>
    <row r="295" spans="1:4" ht="15" hidden="1">
      <c r="A295" s="112"/>
      <c r="B295" s="113"/>
      <c r="C295" s="113"/>
      <c r="D295" s="113"/>
    </row>
    <row r="296" spans="1:4" ht="15" hidden="1">
      <c r="A296" s="112"/>
      <c r="B296" s="113"/>
      <c r="C296" s="113"/>
      <c r="D296" s="113"/>
    </row>
    <row r="297" spans="1:4" ht="15" hidden="1">
      <c r="A297" s="112"/>
      <c r="B297" s="113"/>
      <c r="C297" s="113"/>
      <c r="D297" s="113"/>
    </row>
    <row r="298" spans="1:4" ht="15" hidden="1">
      <c r="A298" s="112"/>
      <c r="B298" s="113"/>
      <c r="C298" s="113"/>
      <c r="D298" s="113"/>
    </row>
    <row r="299" spans="1:4" ht="15" hidden="1">
      <c r="A299" s="112"/>
      <c r="B299" s="113"/>
      <c r="C299" s="113"/>
      <c r="D299" s="113"/>
    </row>
    <row r="300" spans="1:4" ht="15" hidden="1">
      <c r="A300" s="112"/>
      <c r="B300" s="113"/>
      <c r="C300" s="113"/>
      <c r="D300" s="113"/>
    </row>
    <row r="301" spans="1:4" ht="15" hidden="1">
      <c r="A301" s="112"/>
      <c r="B301" s="113"/>
      <c r="C301" s="113"/>
      <c r="D301" s="113"/>
    </row>
    <row r="302" spans="1:4" ht="15" hidden="1">
      <c r="A302" s="112"/>
      <c r="B302" s="113"/>
      <c r="C302" s="113"/>
      <c r="D302" s="113"/>
    </row>
    <row r="303" spans="1:4" ht="15" hidden="1">
      <c r="A303" s="112"/>
      <c r="B303" s="113"/>
      <c r="C303" s="113"/>
      <c r="D303" s="113"/>
    </row>
    <row r="304" spans="1:4" ht="15" hidden="1">
      <c r="A304" s="112"/>
      <c r="B304" s="113"/>
      <c r="C304" s="113"/>
      <c r="D304" s="113"/>
    </row>
    <row r="305" spans="1:4" ht="15" hidden="1">
      <c r="A305" s="112"/>
      <c r="B305" s="113"/>
      <c r="C305" s="113"/>
      <c r="D305" s="113"/>
    </row>
    <row r="306" spans="1:4" ht="15" hidden="1">
      <c r="A306" s="112"/>
      <c r="B306" s="113"/>
      <c r="C306" s="113"/>
      <c r="D306" s="113"/>
    </row>
    <row r="307" spans="1:4" ht="12.75" hidden="1">
      <c r="A307" s="30"/>
      <c r="B307" s="30"/>
      <c r="C307" s="30"/>
      <c r="D307" s="30"/>
    </row>
    <row r="308" spans="1:4" ht="15.75" hidden="1">
      <c r="A308" s="53"/>
      <c r="B308" s="30"/>
      <c r="C308" s="30"/>
      <c r="D308" s="30"/>
    </row>
    <row r="309" spans="1:4" ht="12.75" hidden="1">
      <c r="A309" s="116"/>
      <c r="B309" s="52"/>
      <c r="C309" s="52"/>
      <c r="D309" s="52"/>
    </row>
    <row r="310" spans="1:4" ht="15" hidden="1">
      <c r="A310" s="112"/>
      <c r="B310" s="113"/>
      <c r="C310" s="113"/>
      <c r="D310" s="113"/>
    </row>
    <row r="311" spans="1:4" ht="15" hidden="1">
      <c r="A311" s="112"/>
      <c r="B311" s="113"/>
      <c r="C311" s="113"/>
      <c r="D311" s="113"/>
    </row>
    <row r="312" spans="1:4" ht="15" hidden="1">
      <c r="A312" s="112"/>
      <c r="B312" s="113"/>
      <c r="C312" s="113"/>
      <c r="D312" s="113"/>
    </row>
    <row r="313" spans="1:4" ht="15" hidden="1">
      <c r="A313" s="112"/>
      <c r="B313" s="113"/>
      <c r="C313" s="113"/>
      <c r="D313" s="113"/>
    </row>
    <row r="314" spans="1:4" ht="15" hidden="1">
      <c r="A314" s="112"/>
      <c r="B314" s="113"/>
      <c r="C314" s="113"/>
      <c r="D314" s="113"/>
    </row>
    <row r="315" spans="1:4" ht="15" hidden="1">
      <c r="A315" s="112"/>
      <c r="B315" s="113"/>
      <c r="C315" s="113"/>
      <c r="D315" s="113"/>
    </row>
    <row r="316" spans="1:4" ht="15" hidden="1">
      <c r="A316" s="112"/>
      <c r="B316" s="113"/>
      <c r="C316" s="113"/>
      <c r="D316" s="113"/>
    </row>
    <row r="317" spans="1:4" ht="12.75" hidden="1">
      <c r="A317" s="30"/>
      <c r="B317" s="30"/>
      <c r="C317" s="30"/>
      <c r="D317" s="30"/>
    </row>
    <row r="318" spans="1:4" ht="15.75" hidden="1">
      <c r="A318" s="53"/>
      <c r="B318" s="30"/>
      <c r="C318" s="30"/>
      <c r="D318" s="30"/>
    </row>
    <row r="319" spans="1:4" ht="12.75" hidden="1">
      <c r="A319" s="116"/>
      <c r="B319" s="52"/>
      <c r="C319" s="52"/>
      <c r="D319" s="52"/>
    </row>
    <row r="320" spans="1:4" ht="15" hidden="1">
      <c r="A320" s="112"/>
      <c r="B320" s="30"/>
      <c r="C320" s="30"/>
      <c r="D320" s="30"/>
    </row>
    <row r="321" spans="1:4" ht="15" hidden="1">
      <c r="A321" s="112"/>
      <c r="B321" s="30"/>
      <c r="C321" s="30"/>
      <c r="D321" s="30"/>
    </row>
    <row r="322" spans="1:4" ht="15" hidden="1">
      <c r="A322" s="112"/>
      <c r="B322" s="30"/>
      <c r="C322" s="30"/>
      <c r="D322" s="30"/>
    </row>
    <row r="323" spans="1:4" ht="15" hidden="1">
      <c r="A323" s="112"/>
      <c r="B323" s="30"/>
      <c r="C323" s="30"/>
      <c r="D323" s="30"/>
    </row>
    <row r="324" spans="1:4" ht="15" hidden="1">
      <c r="A324" s="112"/>
      <c r="B324" s="30"/>
      <c r="C324" s="30"/>
      <c r="D324" s="30"/>
    </row>
    <row r="325" spans="1:4" ht="15" hidden="1">
      <c r="A325" s="112"/>
      <c r="B325" s="30"/>
      <c r="C325" s="30"/>
      <c r="D325" s="30"/>
    </row>
    <row r="326" spans="1:4" ht="15" hidden="1">
      <c r="A326" s="112"/>
      <c r="B326" s="30"/>
      <c r="C326" s="30"/>
      <c r="D326" s="30"/>
    </row>
    <row r="327" spans="1:4" ht="12.75" hidden="1">
      <c r="A327" s="30"/>
      <c r="B327" s="30"/>
      <c r="C327" s="30"/>
      <c r="D327" s="30"/>
    </row>
    <row r="328" spans="1:4" ht="15.75" hidden="1">
      <c r="A328" s="53"/>
      <c r="B328" s="30"/>
      <c r="C328" s="30"/>
      <c r="D328" s="30"/>
    </row>
    <row r="329" spans="1:4" ht="12.75" hidden="1">
      <c r="A329" s="116"/>
      <c r="B329" s="52"/>
      <c r="C329" s="52"/>
      <c r="D329" s="52"/>
    </row>
    <row r="330" spans="1:4" ht="12.75" hidden="1">
      <c r="A330" s="30"/>
      <c r="B330" s="30"/>
      <c r="C330" s="30"/>
      <c r="D330" s="30"/>
    </row>
    <row r="331" spans="1:4" ht="12.75" hidden="1">
      <c r="A331" s="30"/>
      <c r="B331" s="30"/>
      <c r="C331" s="30"/>
      <c r="D331" s="30"/>
    </row>
    <row r="332" spans="1:4" ht="12.75" hidden="1">
      <c r="A332" s="30"/>
      <c r="B332" s="30"/>
      <c r="C332" s="30"/>
      <c r="D332" s="30"/>
    </row>
    <row r="333" spans="1:4" ht="12.75" hidden="1">
      <c r="A333" s="30"/>
      <c r="B333" s="30"/>
      <c r="C333" s="30"/>
      <c r="D333" s="30"/>
    </row>
    <row r="334" spans="1:4" ht="12.75" hidden="1">
      <c r="A334" s="30"/>
      <c r="B334" s="30"/>
      <c r="C334" s="30"/>
      <c r="D334" s="30"/>
    </row>
    <row r="335" spans="1:4" ht="15" hidden="1">
      <c r="A335" s="112"/>
      <c r="B335" s="30"/>
      <c r="C335" s="30"/>
      <c r="D335" s="30"/>
    </row>
    <row r="336" spans="1:4" ht="12.75" hidden="1">
      <c r="A336" s="30"/>
      <c r="B336" s="30"/>
      <c r="C336" s="30"/>
      <c r="D336" s="30"/>
    </row>
    <row r="337" spans="1:4" ht="15.75" hidden="1">
      <c r="A337" s="53"/>
      <c r="B337" s="30"/>
      <c r="C337" s="30"/>
      <c r="D337" s="30"/>
    </row>
    <row r="338" spans="1:4" ht="12.75" hidden="1">
      <c r="A338" s="116"/>
      <c r="B338" s="52"/>
      <c r="C338" s="52"/>
      <c r="D338" s="52"/>
    </row>
    <row r="339" spans="1:4" ht="12.75" hidden="1">
      <c r="A339" s="30"/>
      <c r="B339" s="30"/>
      <c r="C339" s="30"/>
      <c r="D339" s="30"/>
    </row>
    <row r="340" spans="1:4" ht="15" hidden="1">
      <c r="A340" s="112"/>
      <c r="B340" s="30"/>
      <c r="C340" s="30"/>
      <c r="D340" s="30"/>
    </row>
    <row r="341" spans="1:4" ht="15" hidden="1">
      <c r="A341" s="112"/>
      <c r="B341" s="30"/>
      <c r="C341" s="30"/>
      <c r="D341" s="30"/>
    </row>
    <row r="342" spans="1:4" ht="15" hidden="1">
      <c r="A342" s="112"/>
      <c r="B342" s="30"/>
      <c r="C342" s="30"/>
      <c r="D342" s="30"/>
    </row>
    <row r="343" spans="1:4" ht="15" hidden="1">
      <c r="A343" s="112"/>
      <c r="B343" s="30"/>
      <c r="C343" s="30"/>
      <c r="D343" s="30"/>
    </row>
    <row r="344" spans="1:4" ht="15" hidden="1">
      <c r="A344" s="112"/>
      <c r="B344" s="30"/>
      <c r="C344" s="30"/>
      <c r="D344" s="30"/>
    </row>
    <row r="345" spans="1:4" ht="15" hidden="1">
      <c r="A345" s="112"/>
      <c r="B345" s="30"/>
      <c r="C345" s="30"/>
      <c r="D345" s="30"/>
    </row>
    <row r="346" spans="1:4" ht="12.75" hidden="1">
      <c r="A346" s="30"/>
      <c r="B346" s="30"/>
      <c r="C346" s="30"/>
      <c r="D346" s="30"/>
    </row>
    <row r="347" spans="1:4" ht="12.75" hidden="1">
      <c r="A347" s="30"/>
      <c r="B347" s="30"/>
      <c r="C347" s="30"/>
      <c r="D347" s="30"/>
    </row>
    <row r="348" spans="1:4" ht="12.75" hidden="1">
      <c r="A348" s="30"/>
      <c r="B348" s="30"/>
      <c r="C348" s="30"/>
      <c r="D348" s="30"/>
    </row>
    <row r="349" spans="1:4" ht="12.75" hidden="1">
      <c r="A349" s="30"/>
      <c r="B349" s="30"/>
      <c r="C349" s="30"/>
      <c r="D349" s="30"/>
    </row>
    <row r="350" spans="1:4" ht="12.75" hidden="1">
      <c r="A350" s="30"/>
      <c r="B350" s="30"/>
      <c r="C350" s="30"/>
      <c r="D350" s="30"/>
    </row>
    <row r="351" spans="1:4" ht="12.75" hidden="1">
      <c r="A351" s="30"/>
      <c r="B351" s="30"/>
      <c r="C351" s="30"/>
      <c r="D351" s="30"/>
    </row>
    <row r="352" spans="1:4" ht="12.75" hidden="1">
      <c r="A352" s="30"/>
      <c r="B352" s="30"/>
      <c r="C352" s="30"/>
      <c r="D352" s="30"/>
    </row>
    <row r="353" spans="1:4" ht="12.75" hidden="1">
      <c r="A353" s="30"/>
      <c r="B353" s="30"/>
      <c r="C353" s="30"/>
      <c r="D353" s="30"/>
    </row>
    <row r="354" spans="1:4" ht="12.75" hidden="1">
      <c r="A354" s="30"/>
      <c r="B354" s="30"/>
      <c r="C354" s="30"/>
      <c r="D354" s="30"/>
    </row>
    <row r="355" spans="1:4" ht="12.75" hidden="1">
      <c r="A355" s="30"/>
      <c r="B355" s="30"/>
      <c r="C355" s="30"/>
      <c r="D355" s="30"/>
    </row>
    <row r="356" spans="1:4" ht="12.75" hidden="1">
      <c r="A356" s="30"/>
      <c r="B356" s="30"/>
      <c r="C356" s="30"/>
      <c r="D356" s="30"/>
    </row>
    <row r="357" spans="1:4" ht="12.75" hidden="1">
      <c r="A357" s="30"/>
      <c r="B357" s="30"/>
      <c r="C357" s="30"/>
      <c r="D357" s="30"/>
    </row>
    <row r="358" spans="1:4" ht="12.75" hidden="1">
      <c r="A358" s="30"/>
      <c r="B358" s="30"/>
      <c r="C358" s="30"/>
      <c r="D358" s="30"/>
    </row>
    <row r="359" spans="1:4" ht="12.75" hidden="1">
      <c r="A359" s="30"/>
      <c r="B359" s="30"/>
      <c r="C359" s="30"/>
      <c r="D359" s="30"/>
    </row>
    <row r="360" spans="1:4" ht="12.75" hidden="1">
      <c r="A360" s="30"/>
      <c r="B360" s="30"/>
      <c r="C360" s="30"/>
      <c r="D360" s="30"/>
    </row>
    <row r="361" spans="1:4" ht="12.75" hidden="1">
      <c r="A361" s="30"/>
      <c r="B361" s="30"/>
      <c r="C361" s="30"/>
      <c r="D361" s="30"/>
    </row>
    <row r="362" spans="1:4" ht="12.75" hidden="1">
      <c r="A362" s="30"/>
      <c r="B362" s="30"/>
      <c r="C362" s="30"/>
      <c r="D362" s="30"/>
    </row>
    <row r="363" spans="1:4" ht="12.75" hidden="1">
      <c r="A363" s="30"/>
      <c r="B363" s="30"/>
      <c r="C363" s="30"/>
      <c r="D363" s="30"/>
    </row>
    <row r="364" spans="1:4" ht="12.75" hidden="1">
      <c r="A364" s="30"/>
      <c r="B364" s="30"/>
      <c r="C364" s="30"/>
      <c r="D364" s="30"/>
    </row>
    <row r="365" spans="1:4" ht="12.75" hidden="1">
      <c r="A365" s="30"/>
      <c r="B365" s="30"/>
      <c r="C365" s="30"/>
      <c r="D365" s="30"/>
    </row>
    <row r="366" spans="1:4" ht="12.75" hidden="1">
      <c r="A366" s="30"/>
      <c r="B366" s="30"/>
      <c r="C366" s="30"/>
      <c r="D366" s="30"/>
    </row>
    <row r="367" spans="1:4" ht="12.75" hidden="1">
      <c r="A367" s="30"/>
      <c r="B367" s="30"/>
      <c r="C367" s="30"/>
      <c r="D367" s="30"/>
    </row>
    <row r="368" spans="1:4" ht="12.75" hidden="1">
      <c r="A368" s="30"/>
      <c r="B368" s="30"/>
      <c r="C368" s="30"/>
      <c r="D368" s="30"/>
    </row>
    <row r="369" spans="1:4" ht="12.75" hidden="1">
      <c r="A369" s="30"/>
      <c r="B369" s="30"/>
      <c r="C369" s="30"/>
      <c r="D369" s="30"/>
    </row>
    <row r="370" spans="1:4" ht="12.75" hidden="1">
      <c r="A370" s="30"/>
      <c r="B370" s="30"/>
      <c r="C370" s="30"/>
      <c r="D370" s="30"/>
    </row>
    <row r="371" spans="1:4" ht="12.75" hidden="1">
      <c r="A371" s="30"/>
      <c r="B371" s="30"/>
      <c r="C371" s="30"/>
      <c r="D371" s="30"/>
    </row>
    <row r="372" spans="1:4" ht="12.75" hidden="1">
      <c r="A372" s="30"/>
      <c r="B372" s="30"/>
      <c r="C372" s="30"/>
      <c r="D372" s="30"/>
    </row>
    <row r="373" spans="1:4" ht="12.75" hidden="1">
      <c r="A373" s="30"/>
      <c r="B373" s="30"/>
      <c r="C373" s="30"/>
      <c r="D373" s="30"/>
    </row>
    <row r="374" spans="1:4" ht="12.75" hidden="1">
      <c r="A374" s="30"/>
      <c r="B374" s="30"/>
      <c r="C374" s="30"/>
      <c r="D374" s="30"/>
    </row>
    <row r="375" spans="1:4" ht="12.75" hidden="1">
      <c r="A375" s="30"/>
      <c r="B375" s="30"/>
      <c r="C375" s="30"/>
      <c r="D375" s="30"/>
    </row>
    <row r="376" spans="1:4" ht="12.75" hidden="1">
      <c r="A376" s="30"/>
      <c r="B376" s="30"/>
      <c r="C376" s="30"/>
      <c r="D376" s="30"/>
    </row>
    <row r="377" spans="1:4" ht="12.75" hidden="1">
      <c r="A377" s="30"/>
      <c r="B377" s="30"/>
      <c r="C377" s="30"/>
      <c r="D377" s="30"/>
    </row>
    <row r="378" spans="1:4" ht="12.75" hidden="1">
      <c r="A378" s="30"/>
      <c r="B378" s="30"/>
      <c r="C378" s="30"/>
      <c r="D378" s="30"/>
    </row>
    <row r="379" spans="1:4" ht="12.75" hidden="1">
      <c r="A379" s="30"/>
      <c r="B379" s="30"/>
      <c r="C379" s="30"/>
      <c r="D379" s="30"/>
    </row>
    <row r="380" spans="1:4" ht="12.75" hidden="1">
      <c r="A380" s="30"/>
      <c r="B380" s="30"/>
      <c r="C380" s="30"/>
      <c r="D380" s="30"/>
    </row>
    <row r="381" spans="1:4" ht="12.75" hidden="1">
      <c r="A381" s="30"/>
      <c r="B381" s="30"/>
      <c r="C381" s="30"/>
      <c r="D381" s="30"/>
    </row>
    <row r="382" spans="1:4" ht="12.75" hidden="1">
      <c r="A382" s="30"/>
      <c r="B382" s="30"/>
      <c r="C382" s="30"/>
      <c r="D382" s="30"/>
    </row>
    <row r="383" spans="1:4" ht="12.75" hidden="1">
      <c r="A383" s="30"/>
      <c r="B383" s="30"/>
      <c r="C383" s="30"/>
      <c r="D383" s="30"/>
    </row>
    <row r="384" spans="1:4" ht="12.75" hidden="1">
      <c r="A384" s="30"/>
      <c r="B384" s="30"/>
      <c r="C384" s="30"/>
      <c r="D384" s="30"/>
    </row>
    <row r="385" spans="1:4" ht="12.75" hidden="1">
      <c r="A385" s="30"/>
      <c r="B385" s="30"/>
      <c r="C385" s="30"/>
      <c r="D385" s="30"/>
    </row>
    <row r="386" spans="1:4" ht="12.75" hidden="1">
      <c r="A386" s="30"/>
      <c r="B386" s="30"/>
      <c r="C386" s="30"/>
      <c r="D386"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3" manualBreakCount="3">
    <brk id="66" max="255" man="1"/>
    <brk id="162" max="255" man="1"/>
    <brk id="239" max="255" man="1"/>
  </rowBreaks>
</worksheet>
</file>

<file path=xl/worksheets/sheet18.xml><?xml version="1.0" encoding="utf-8"?>
<worksheet xmlns="http://schemas.openxmlformats.org/spreadsheetml/2006/main" xmlns:r="http://schemas.openxmlformats.org/officeDocument/2006/relationships">
  <sheetPr>
    <tabColor indexed="11"/>
  </sheetPr>
  <dimension ref="A1:E386"/>
  <sheetViews>
    <sheetView zoomScaleSheetLayoutView="75" workbookViewId="0" topLeftCell="A1">
      <selection activeCell="A1" sqref="A1"/>
    </sheetView>
  </sheetViews>
  <sheetFormatPr defaultColWidth="9.00390625" defaultRowHeight="12.75"/>
  <cols>
    <col min="1" max="3" width="25.25390625" style="0" customWidth="1"/>
    <col min="4" max="5" width="30.75390625" style="0" customWidth="1"/>
  </cols>
  <sheetData>
    <row r="1" spans="1:5" ht="16.5" thickBot="1">
      <c r="A1" s="108" t="s">
        <v>1251</v>
      </c>
      <c r="B1" s="102"/>
      <c r="C1" s="102"/>
      <c r="D1" s="102"/>
      <c r="E1" s="102"/>
    </row>
    <row r="2" spans="1:5" ht="15">
      <c r="A2" s="121" t="s">
        <v>1252</v>
      </c>
      <c r="B2" s="179"/>
      <c r="C2" s="123"/>
      <c r="D2" s="123"/>
      <c r="E2" s="124"/>
    </row>
    <row r="3" spans="1:5" ht="15">
      <c r="A3" s="180" t="s">
        <v>1253</v>
      </c>
      <c r="B3" s="181" t="s">
        <v>1254</v>
      </c>
      <c r="C3" s="122" t="s">
        <v>1255</v>
      </c>
      <c r="D3" s="127" t="s">
        <v>1256</v>
      </c>
      <c r="E3" s="182" t="s">
        <v>1257</v>
      </c>
    </row>
    <row r="4" spans="1:5" ht="14.25">
      <c r="A4" s="68"/>
      <c r="B4" s="110"/>
      <c r="C4" s="110"/>
      <c r="D4" s="110"/>
      <c r="E4" s="106"/>
    </row>
    <row r="5" spans="1:5" ht="14.25">
      <c r="A5" s="68"/>
      <c r="B5" s="110"/>
      <c r="C5" s="110"/>
      <c r="D5" s="110"/>
      <c r="E5" s="106"/>
    </row>
    <row r="6" spans="1:5" ht="14.25">
      <c r="A6" s="68"/>
      <c r="B6" s="110"/>
      <c r="C6" s="110"/>
      <c r="D6" s="110"/>
      <c r="E6" s="106"/>
    </row>
    <row r="7" spans="1:5" ht="14.25">
      <c r="A7" s="68"/>
      <c r="B7" s="110"/>
      <c r="C7" s="110"/>
      <c r="D7" s="110"/>
      <c r="E7" s="106"/>
    </row>
    <row r="8" spans="1:5" ht="14.25">
      <c r="A8" s="68"/>
      <c r="B8" s="110"/>
      <c r="C8" s="110"/>
      <c r="D8" s="110"/>
      <c r="E8" s="106"/>
    </row>
    <row r="9" spans="1:5" ht="14.25">
      <c r="A9" s="68"/>
      <c r="B9" s="110"/>
      <c r="C9" s="110"/>
      <c r="D9" s="110"/>
      <c r="E9" s="106"/>
    </row>
    <row r="10" spans="1:5" ht="15" thickBot="1">
      <c r="A10" s="69"/>
      <c r="B10" s="111"/>
      <c r="C10" s="111"/>
      <c r="D10" s="111"/>
      <c r="E10" s="107"/>
    </row>
    <row r="11" spans="1:5" ht="15">
      <c r="A11" s="222"/>
      <c r="B11" s="223"/>
      <c r="C11" s="223"/>
      <c r="D11" s="223"/>
      <c r="E11" s="102"/>
    </row>
    <row r="12" spans="1:5" ht="15">
      <c r="A12" s="224"/>
      <c r="B12" s="109"/>
      <c r="C12" s="109"/>
      <c r="D12" s="109"/>
      <c r="E12" s="102"/>
    </row>
    <row r="13" spans="1:5" ht="16.5" thickBot="1">
      <c r="A13" s="108" t="s">
        <v>1258</v>
      </c>
      <c r="B13" s="102"/>
      <c r="C13" s="102"/>
      <c r="D13" s="102"/>
      <c r="E13" s="102"/>
    </row>
    <row r="14" spans="1:5" ht="15">
      <c r="A14" s="121" t="s">
        <v>1259</v>
      </c>
      <c r="B14" s="179"/>
      <c r="C14" s="123"/>
      <c r="D14" s="123"/>
      <c r="E14" s="124"/>
    </row>
    <row r="15" spans="1:5" ht="15">
      <c r="A15" s="125" t="s">
        <v>1260</v>
      </c>
      <c r="B15" s="150"/>
      <c r="C15" s="122" t="s">
        <v>1253</v>
      </c>
      <c r="D15" s="183" t="s">
        <v>1254</v>
      </c>
      <c r="E15" s="184" t="s">
        <v>1255</v>
      </c>
    </row>
    <row r="16" spans="1:5" ht="14.25">
      <c r="A16" s="97" t="s">
        <v>1353</v>
      </c>
      <c r="B16" s="138" t="s">
        <v>113</v>
      </c>
      <c r="C16" s="72">
        <v>1000000</v>
      </c>
      <c r="D16" s="72">
        <v>1</v>
      </c>
      <c r="E16" s="73">
        <v>1000000</v>
      </c>
    </row>
    <row r="17" spans="1:5" ht="14.25">
      <c r="A17" s="97"/>
      <c r="B17" s="138"/>
      <c r="C17" s="72"/>
      <c r="D17" s="72"/>
      <c r="E17" s="73"/>
    </row>
    <row r="18" spans="1:5" ht="14.25">
      <c r="A18" s="97"/>
      <c r="B18" s="138"/>
      <c r="C18" s="72"/>
      <c r="D18" s="72"/>
      <c r="E18" s="73"/>
    </row>
    <row r="19" spans="1:5" ht="14.25">
      <c r="A19" s="97"/>
      <c r="B19" s="138"/>
      <c r="C19" s="72"/>
      <c r="D19" s="72"/>
      <c r="E19" s="73"/>
    </row>
    <row r="20" spans="1:5" ht="14.25">
      <c r="A20" s="97"/>
      <c r="B20" s="138"/>
      <c r="C20" s="72"/>
      <c r="D20" s="72"/>
      <c r="E20" s="73"/>
    </row>
    <row r="21" spans="1:5" ht="14.25">
      <c r="A21" s="97"/>
      <c r="B21" s="138"/>
      <c r="C21" s="72"/>
      <c r="D21" s="72"/>
      <c r="E21" s="73"/>
    </row>
    <row r="22" spans="1:5" ht="15" thickBot="1">
      <c r="A22" s="104"/>
      <c r="B22" s="139"/>
      <c r="C22" s="83"/>
      <c r="D22" s="83"/>
      <c r="E22" s="84"/>
    </row>
    <row r="23" spans="1:4" ht="15">
      <c r="A23" s="112"/>
      <c r="B23" s="30"/>
      <c r="C23" s="30"/>
      <c r="D23" s="30"/>
    </row>
    <row r="24" spans="1:4" ht="15">
      <c r="A24" s="112"/>
      <c r="B24" s="30"/>
      <c r="C24" s="30"/>
      <c r="D24" s="30"/>
    </row>
    <row r="25" spans="1:4" ht="15">
      <c r="A25" s="112"/>
      <c r="B25" s="30"/>
      <c r="C25" s="30"/>
      <c r="D25" s="30"/>
    </row>
    <row r="26" spans="1:4" ht="15">
      <c r="A26" s="112"/>
      <c r="B26" s="30"/>
      <c r="C26" s="30"/>
      <c r="D26" s="30"/>
    </row>
    <row r="27" spans="1:4" ht="15">
      <c r="A27" s="112"/>
      <c r="B27" s="30"/>
      <c r="C27" s="30"/>
      <c r="D27" s="30"/>
    </row>
    <row r="28" spans="1:4" ht="15">
      <c r="A28" s="112"/>
      <c r="B28" s="30"/>
      <c r="C28" s="30"/>
      <c r="D28" s="30"/>
    </row>
    <row r="29" spans="1:4" ht="15">
      <c r="A29" s="112"/>
      <c r="B29" s="30"/>
      <c r="C29" s="30"/>
      <c r="D29" s="30"/>
    </row>
    <row r="30" spans="1:4" ht="15">
      <c r="A30" s="115"/>
      <c r="B30" s="60"/>
      <c r="C30" s="60"/>
      <c r="D30" s="60"/>
    </row>
    <row r="31" spans="1:4" ht="15">
      <c r="A31" s="112"/>
      <c r="B31" s="30"/>
      <c r="C31" s="30"/>
      <c r="D31" s="30"/>
    </row>
    <row r="32" spans="1:4" ht="15">
      <c r="A32" s="115"/>
      <c r="B32" s="60"/>
      <c r="C32" s="60"/>
      <c r="D32" s="60"/>
    </row>
    <row r="33" spans="1:4" ht="15">
      <c r="A33" s="112"/>
      <c r="B33" s="30"/>
      <c r="C33" s="30"/>
      <c r="D33" s="30"/>
    </row>
    <row r="34" spans="1:4" ht="15">
      <c r="A34" s="112"/>
      <c r="B34" s="30"/>
      <c r="C34" s="30"/>
      <c r="D34" s="30"/>
    </row>
    <row r="35" spans="1:4" ht="15">
      <c r="A35" s="112"/>
      <c r="B35" s="30"/>
      <c r="C35" s="30"/>
      <c r="D35" s="30"/>
    </row>
    <row r="36" spans="1:4" ht="15">
      <c r="A36" s="112"/>
      <c r="B36" s="30"/>
      <c r="C36" s="30"/>
      <c r="D36" s="30"/>
    </row>
    <row r="37" spans="1:4" ht="15">
      <c r="A37" s="112"/>
      <c r="B37" s="30"/>
      <c r="C37" s="30"/>
      <c r="D37" s="30"/>
    </row>
    <row r="38" spans="1:4" ht="15">
      <c r="A38" s="112"/>
      <c r="B38" s="30"/>
      <c r="C38" s="30"/>
      <c r="D38" s="30"/>
    </row>
    <row r="39" spans="1:4" ht="12.75">
      <c r="A39" s="30"/>
      <c r="B39" s="30"/>
      <c r="C39" s="30"/>
      <c r="D39" s="30"/>
    </row>
    <row r="40" spans="1:4" ht="12.75">
      <c r="A40" s="99"/>
      <c r="B40" s="30"/>
      <c r="C40" s="30"/>
      <c r="D40" s="30"/>
    </row>
    <row r="41" spans="1:4" ht="4.5" customHeight="1">
      <c r="A41" s="30"/>
      <c r="B41" s="30"/>
      <c r="C41" s="30"/>
      <c r="D41" s="30"/>
    </row>
    <row r="42" spans="1:4" ht="12.75">
      <c r="A42" s="164"/>
      <c r="B42" s="30"/>
      <c r="C42" s="30"/>
      <c r="D42" s="30"/>
    </row>
    <row r="43" spans="1:4" ht="12.75">
      <c r="A43" s="164"/>
      <c r="B43" s="30"/>
      <c r="C43" s="30"/>
      <c r="D43" s="30"/>
    </row>
    <row r="44" spans="1:4" ht="12.75">
      <c r="A44" s="164"/>
      <c r="B44" s="30"/>
      <c r="C44" s="30"/>
      <c r="D44" s="30"/>
    </row>
    <row r="45" spans="1:4" ht="12.75">
      <c r="A45" s="164"/>
      <c r="B45" s="30"/>
      <c r="C45" s="30"/>
      <c r="D45" s="30"/>
    </row>
    <row r="46" spans="1:4" ht="12.75">
      <c r="A46" s="164"/>
      <c r="B46" s="30"/>
      <c r="C46" s="30"/>
      <c r="D46" s="30"/>
    </row>
    <row r="47" spans="1:4" ht="12.75">
      <c r="A47" s="164"/>
      <c r="B47" s="30"/>
      <c r="C47" s="30"/>
      <c r="D47" s="30"/>
    </row>
    <row r="48" spans="1:4" ht="3.75" customHeight="1">
      <c r="A48" s="30"/>
      <c r="B48" s="30"/>
      <c r="C48" s="30"/>
      <c r="D48" s="30"/>
    </row>
    <row r="49" spans="1:4" ht="12.75">
      <c r="A49" s="164"/>
      <c r="B49" s="30"/>
      <c r="C49" s="30"/>
      <c r="D49" s="30"/>
    </row>
    <row r="50" spans="1:4" ht="12.75">
      <c r="A50" s="164"/>
      <c r="B50" s="30"/>
      <c r="C50" s="30"/>
      <c r="D50" s="30"/>
    </row>
    <row r="51" spans="1:4" ht="12.75">
      <c r="A51" s="164"/>
      <c r="B51" s="30"/>
      <c r="C51" s="30"/>
      <c r="D51" s="30"/>
    </row>
    <row r="52" spans="1:4" ht="12.75">
      <c r="A52" s="164"/>
      <c r="B52" s="30"/>
      <c r="C52" s="30"/>
      <c r="D52" s="30"/>
    </row>
    <row r="53" spans="1:4" ht="12.75" customHeight="1">
      <c r="A53" s="166"/>
      <c r="B53" s="30"/>
      <c r="C53" s="30"/>
      <c r="D53" s="30"/>
    </row>
    <row r="54" spans="1:4" ht="12.75">
      <c r="A54" s="30"/>
      <c r="B54" s="30"/>
      <c r="C54" s="30"/>
      <c r="D54" s="30"/>
    </row>
    <row r="55" spans="1:4" ht="12.75">
      <c r="A55" s="99"/>
      <c r="B55" s="30"/>
      <c r="C55" s="30"/>
      <c r="D55" s="30"/>
    </row>
    <row r="56" spans="1:4" ht="12.75">
      <c r="A56" s="164"/>
      <c r="B56" s="30"/>
      <c r="C56" s="30"/>
      <c r="D56" s="30"/>
    </row>
    <row r="57" spans="1:4" ht="12.75">
      <c r="A57" s="164"/>
      <c r="B57" s="30"/>
      <c r="C57" s="30"/>
      <c r="D57" s="30"/>
    </row>
    <row r="58" spans="1:4" ht="12.75">
      <c r="A58" s="30"/>
      <c r="B58" s="30"/>
      <c r="C58" s="30"/>
      <c r="D58" s="30"/>
    </row>
    <row r="59" spans="1:4" ht="12.75">
      <c r="A59" s="30"/>
      <c r="B59" s="30"/>
      <c r="C59" s="30"/>
      <c r="D59" s="30"/>
    </row>
    <row r="60" spans="1:4" ht="15.75">
      <c r="A60" s="53"/>
      <c r="B60" s="30"/>
      <c r="C60" s="30"/>
      <c r="D60" s="30"/>
    </row>
    <row r="61" spans="1:4" ht="12.75">
      <c r="A61" s="116"/>
      <c r="B61" s="52"/>
      <c r="C61" s="52"/>
      <c r="D61" s="52"/>
    </row>
    <row r="62" spans="1:4" ht="15">
      <c r="A62" s="112"/>
      <c r="B62" s="30"/>
      <c r="C62" s="30"/>
      <c r="D62" s="30"/>
    </row>
    <row r="63" spans="1:4" ht="15">
      <c r="A63" s="112"/>
      <c r="B63" s="30"/>
      <c r="C63" s="30"/>
      <c r="D63" s="30"/>
    </row>
    <row r="64" spans="1:4" ht="15">
      <c r="A64" s="112"/>
      <c r="B64" s="30"/>
      <c r="C64" s="30"/>
      <c r="D64" s="30"/>
    </row>
    <row r="65" spans="1:4" ht="15">
      <c r="A65" s="112"/>
      <c r="B65" s="30"/>
      <c r="C65" s="30"/>
      <c r="D65" s="30"/>
    </row>
    <row r="66" spans="1:4" ht="15">
      <c r="A66" s="112"/>
      <c r="B66" s="30"/>
      <c r="C66" s="30"/>
      <c r="D66" s="30"/>
    </row>
    <row r="67" spans="1:4" ht="12.75">
      <c r="A67" s="30"/>
      <c r="B67" s="30"/>
      <c r="C67" s="30"/>
      <c r="D67" s="30"/>
    </row>
    <row r="68" spans="1:4" ht="15.75">
      <c r="A68" s="53"/>
      <c r="B68" s="30"/>
      <c r="C68" s="30"/>
      <c r="D68" s="30"/>
    </row>
    <row r="69" spans="1:4" ht="12.75">
      <c r="A69" s="116"/>
      <c r="B69" s="52"/>
      <c r="C69" s="52"/>
      <c r="D69" s="52"/>
    </row>
    <row r="70" spans="1:4" ht="15">
      <c r="A70" s="112"/>
      <c r="B70" s="30"/>
      <c r="C70" s="30"/>
      <c r="D70" s="30"/>
    </row>
    <row r="71" spans="1:4" ht="15">
      <c r="A71" s="112"/>
      <c r="B71" s="30"/>
      <c r="C71" s="30"/>
      <c r="D71" s="30"/>
    </row>
    <row r="72" spans="1:4" ht="15">
      <c r="A72" s="112"/>
      <c r="B72" s="30"/>
      <c r="C72" s="30"/>
      <c r="D72" s="30"/>
    </row>
    <row r="73" spans="1:4" ht="15">
      <c r="A73" s="112"/>
      <c r="B73" s="30"/>
      <c r="C73" s="30"/>
      <c r="D73" s="30"/>
    </row>
    <row r="74" spans="1:4" ht="15">
      <c r="A74" s="112"/>
      <c r="B74" s="30"/>
      <c r="C74" s="30"/>
      <c r="D74" s="30"/>
    </row>
    <row r="75" spans="1:4" ht="15">
      <c r="A75" s="112"/>
      <c r="B75" s="30"/>
      <c r="C75" s="30"/>
      <c r="D75" s="30"/>
    </row>
    <row r="76" spans="1:4" ht="12.75">
      <c r="A76" s="30"/>
      <c r="B76" s="30"/>
      <c r="C76" s="30"/>
      <c r="D76" s="30"/>
    </row>
    <row r="77" spans="1:4" ht="15.75">
      <c r="A77" s="53"/>
      <c r="B77" s="30"/>
      <c r="C77" s="30"/>
      <c r="D77" s="30"/>
    </row>
    <row r="78" spans="1:4" ht="12.75">
      <c r="A78" s="116"/>
      <c r="B78" s="52"/>
      <c r="C78" s="52"/>
      <c r="D78" s="52"/>
    </row>
    <row r="79" spans="1:4" ht="15">
      <c r="A79" s="112"/>
      <c r="B79" s="113"/>
      <c r="C79" s="113"/>
      <c r="D79" s="113"/>
    </row>
    <row r="80" spans="1:4" ht="15">
      <c r="A80" s="112"/>
      <c r="B80" s="113"/>
      <c r="C80" s="113"/>
      <c r="D80" s="113"/>
    </row>
    <row r="81" spans="1:4" ht="15">
      <c r="A81" s="112"/>
      <c r="B81" s="113"/>
      <c r="C81" s="113"/>
      <c r="D81" s="113"/>
    </row>
    <row r="82" spans="1:4" ht="15">
      <c r="A82" s="112"/>
      <c r="B82" s="113"/>
      <c r="C82" s="113"/>
      <c r="D82" s="113"/>
    </row>
    <row r="83" spans="1:4" ht="15">
      <c r="A83" s="112"/>
      <c r="B83" s="113"/>
      <c r="C83" s="113"/>
      <c r="D83" s="113"/>
    </row>
    <row r="84" spans="1:4" ht="15">
      <c r="A84" s="112"/>
      <c r="B84" s="113"/>
      <c r="C84" s="113"/>
      <c r="D84" s="113"/>
    </row>
    <row r="85" spans="1:4" ht="15">
      <c r="A85" s="112"/>
      <c r="B85" s="113"/>
      <c r="C85" s="113"/>
      <c r="D85" s="113"/>
    </row>
    <row r="86" spans="1:4" ht="15">
      <c r="A86" s="112"/>
      <c r="B86" s="113"/>
      <c r="C86" s="113"/>
      <c r="D86" s="113"/>
    </row>
    <row r="87" spans="1:4" ht="15">
      <c r="A87" s="112"/>
      <c r="B87" s="113"/>
      <c r="C87" s="113"/>
      <c r="D87" s="113"/>
    </row>
    <row r="88" spans="1:4" ht="15">
      <c r="A88" s="112"/>
      <c r="B88" s="113"/>
      <c r="C88" s="113"/>
      <c r="D88" s="113"/>
    </row>
    <row r="89" spans="1:4" ht="15">
      <c r="A89" s="115"/>
      <c r="B89" s="113"/>
      <c r="C89" s="113"/>
      <c r="D89" s="113"/>
    </row>
    <row r="90" spans="1:4" ht="15">
      <c r="A90" s="112"/>
      <c r="B90" s="113"/>
      <c r="C90" s="113"/>
      <c r="D90" s="113"/>
    </row>
    <row r="91" spans="1:4" ht="15">
      <c r="A91" s="112"/>
      <c r="B91" s="113"/>
      <c r="C91" s="113"/>
      <c r="D91" s="113"/>
    </row>
    <row r="92" spans="1:4" ht="15">
      <c r="A92" s="112"/>
      <c r="B92" s="113"/>
      <c r="C92" s="113"/>
      <c r="D92" s="113"/>
    </row>
    <row r="93" spans="1:4" ht="15">
      <c r="A93" s="112"/>
      <c r="B93" s="113"/>
      <c r="C93" s="113"/>
      <c r="D93" s="113"/>
    </row>
    <row r="94" spans="1:4" ht="15">
      <c r="A94" s="112"/>
      <c r="B94" s="113"/>
      <c r="C94" s="113"/>
      <c r="D94" s="113"/>
    </row>
    <row r="95" spans="1:4" ht="12.75">
      <c r="A95" s="30"/>
      <c r="B95" s="30"/>
      <c r="C95" s="30"/>
      <c r="D95" s="30"/>
    </row>
    <row r="96" spans="1:4" ht="15.75">
      <c r="A96" s="53"/>
      <c r="B96" s="30"/>
      <c r="C96" s="30"/>
      <c r="D96" s="30"/>
    </row>
    <row r="97" spans="1:4" ht="12.75">
      <c r="A97" s="116"/>
      <c r="B97" s="52"/>
      <c r="C97" s="52"/>
      <c r="D97" s="52"/>
    </row>
    <row r="98" spans="1:4" ht="15">
      <c r="A98" s="112"/>
      <c r="B98" s="113"/>
      <c r="C98" s="113"/>
      <c r="D98" s="113"/>
    </row>
    <row r="99" spans="1:4" ht="15">
      <c r="A99" s="112"/>
      <c r="B99" s="113"/>
      <c r="C99" s="113"/>
      <c r="D99" s="113"/>
    </row>
    <row r="100" spans="1:4" ht="15">
      <c r="A100" s="112"/>
      <c r="B100" s="113"/>
      <c r="C100" s="113"/>
      <c r="D100" s="113"/>
    </row>
    <row r="101" spans="1:4" ht="15">
      <c r="A101" s="112"/>
      <c r="B101" s="113"/>
      <c r="C101" s="113"/>
      <c r="D101" s="113"/>
    </row>
    <row r="102" spans="1:4" ht="15">
      <c r="A102" s="112"/>
      <c r="B102" s="113"/>
      <c r="C102" s="113"/>
      <c r="D102" s="113"/>
    </row>
    <row r="103" spans="1:4" ht="15">
      <c r="A103" s="112"/>
      <c r="B103" s="113"/>
      <c r="C103" s="113"/>
      <c r="D103" s="113"/>
    </row>
    <row r="104" spans="1:4" ht="15">
      <c r="A104" s="112"/>
      <c r="B104" s="113"/>
      <c r="C104" s="113"/>
      <c r="D104" s="113"/>
    </row>
    <row r="105" spans="1:4" ht="15">
      <c r="A105" s="112"/>
      <c r="B105" s="113"/>
      <c r="C105" s="113"/>
      <c r="D105" s="113"/>
    </row>
    <row r="106" spans="1:4" ht="15">
      <c r="A106" s="112"/>
      <c r="B106" s="113"/>
      <c r="C106" s="113"/>
      <c r="D106" s="113"/>
    </row>
    <row r="107" spans="1:4" ht="15">
      <c r="A107" s="112"/>
      <c r="B107" s="113"/>
      <c r="C107" s="113"/>
      <c r="D107" s="113"/>
    </row>
    <row r="108" spans="1:4" ht="15">
      <c r="A108" s="112"/>
      <c r="B108" s="113"/>
      <c r="C108" s="113"/>
      <c r="D108" s="113"/>
    </row>
    <row r="109" spans="1:4" ht="15">
      <c r="A109" s="112"/>
      <c r="B109" s="113"/>
      <c r="C109" s="113"/>
      <c r="D109" s="113"/>
    </row>
    <row r="110" spans="1:4" ht="15">
      <c r="A110" s="112"/>
      <c r="B110" s="113"/>
      <c r="C110" s="113"/>
      <c r="D110" s="113"/>
    </row>
    <row r="111" spans="1:4" ht="15">
      <c r="A111" s="112"/>
      <c r="B111" s="113"/>
      <c r="C111" s="113"/>
      <c r="D111" s="113"/>
    </row>
    <row r="112" spans="1:4" ht="15">
      <c r="A112" s="112"/>
      <c r="B112" s="113"/>
      <c r="C112" s="113"/>
      <c r="D112" s="113"/>
    </row>
    <row r="113" spans="1:4" ht="15">
      <c r="A113" s="112"/>
      <c r="B113" s="113"/>
      <c r="C113" s="113"/>
      <c r="D113" s="113"/>
    </row>
    <row r="114" spans="1:4" ht="15">
      <c r="A114" s="112"/>
      <c r="B114" s="113"/>
      <c r="C114" s="113"/>
      <c r="D114" s="113"/>
    </row>
    <row r="115" spans="1:4" ht="15">
      <c r="A115" s="112"/>
      <c r="B115" s="113"/>
      <c r="C115" s="113"/>
      <c r="D115" s="113"/>
    </row>
    <row r="116" spans="1:4" ht="15">
      <c r="A116" s="112"/>
      <c r="B116" s="113"/>
      <c r="C116" s="113"/>
      <c r="D116" s="113"/>
    </row>
    <row r="117" spans="1:4" ht="15">
      <c r="A117" s="112"/>
      <c r="B117" s="113"/>
      <c r="C117" s="113"/>
      <c r="D117" s="113"/>
    </row>
    <row r="118" spans="1:4" ht="15">
      <c r="A118" s="112"/>
      <c r="B118" s="113"/>
      <c r="C118" s="113"/>
      <c r="D118" s="113"/>
    </row>
    <row r="119" spans="1:4" ht="12.75">
      <c r="A119" s="30"/>
      <c r="B119" s="30"/>
      <c r="C119" s="30"/>
      <c r="D119" s="30"/>
    </row>
    <row r="120" spans="1:4" ht="15.75">
      <c r="A120" s="53"/>
      <c r="B120" s="30"/>
      <c r="C120" s="30"/>
      <c r="D120" s="30"/>
    </row>
    <row r="121" spans="1:4" ht="12.75">
      <c r="A121" s="116"/>
      <c r="B121" s="52"/>
      <c r="C121" s="52"/>
      <c r="D121" s="52"/>
    </row>
    <row r="122" spans="1:4" ht="12.75">
      <c r="A122" s="30"/>
      <c r="B122" s="113"/>
      <c r="C122" s="113"/>
      <c r="D122" s="113"/>
    </row>
    <row r="123" spans="1:4" ht="15">
      <c r="A123" s="112"/>
      <c r="B123" s="113"/>
      <c r="C123" s="113"/>
      <c r="D123" s="113"/>
    </row>
    <row r="124" spans="1:4" ht="15">
      <c r="A124" s="112"/>
      <c r="B124" s="113"/>
      <c r="C124" s="113"/>
      <c r="D124" s="113"/>
    </row>
    <row r="125" spans="1:4" ht="15">
      <c r="A125" s="112"/>
      <c r="B125" s="113"/>
      <c r="C125" s="113"/>
      <c r="D125" s="113"/>
    </row>
    <row r="126" spans="1:4" ht="15">
      <c r="A126" s="112"/>
      <c r="B126" s="113"/>
      <c r="C126" s="113"/>
      <c r="D126" s="113"/>
    </row>
    <row r="127" spans="1:4" ht="15">
      <c r="A127" s="112"/>
      <c r="B127" s="113"/>
      <c r="C127" s="113"/>
      <c r="D127" s="113"/>
    </row>
    <row r="128" spans="1:4" ht="12.75">
      <c r="A128" s="30"/>
      <c r="B128" s="30"/>
      <c r="C128" s="30"/>
      <c r="D128" s="30"/>
    </row>
    <row r="129" spans="1:4" ht="15.75">
      <c r="A129" s="53"/>
      <c r="B129" s="30"/>
      <c r="C129" s="30"/>
      <c r="D129" s="30"/>
    </row>
    <row r="130" spans="1:4" ht="12.75">
      <c r="A130" s="116"/>
      <c r="B130" s="52"/>
      <c r="C130" s="52"/>
      <c r="D130" s="52"/>
    </row>
    <row r="131" spans="1:4" ht="15">
      <c r="A131" s="112"/>
      <c r="B131" s="113"/>
      <c r="C131" s="113"/>
      <c r="D131" s="113"/>
    </row>
    <row r="132" spans="1:4" ht="15">
      <c r="A132" s="112"/>
      <c r="B132" s="113"/>
      <c r="C132" s="113"/>
      <c r="D132" s="113"/>
    </row>
    <row r="133" spans="1:4" ht="15">
      <c r="A133" s="112"/>
      <c r="B133" s="113"/>
      <c r="C133" s="113"/>
      <c r="D133" s="113"/>
    </row>
    <row r="134" spans="1:4" ht="15">
      <c r="A134" s="112"/>
      <c r="B134" s="113"/>
      <c r="C134" s="113"/>
      <c r="D134" s="113"/>
    </row>
    <row r="135" spans="1:4" ht="15">
      <c r="A135" s="112"/>
      <c r="B135" s="113"/>
      <c r="C135" s="113"/>
      <c r="D135" s="113"/>
    </row>
    <row r="136" spans="1:4" ht="15">
      <c r="A136" s="112"/>
      <c r="B136" s="113"/>
      <c r="C136" s="113"/>
      <c r="D136" s="113"/>
    </row>
    <row r="137" spans="1:4" ht="15">
      <c r="A137" s="112"/>
      <c r="B137" s="30"/>
      <c r="C137" s="30"/>
      <c r="D137" s="30"/>
    </row>
    <row r="138" spans="1:4" ht="12.75">
      <c r="A138" s="30"/>
      <c r="B138" s="30"/>
      <c r="C138" s="30"/>
      <c r="D138" s="30"/>
    </row>
    <row r="139" spans="1:4" ht="15.75">
      <c r="A139" s="53"/>
      <c r="B139" s="30"/>
      <c r="C139" s="30"/>
      <c r="D139" s="30"/>
    </row>
    <row r="140" spans="1:4" ht="12.75">
      <c r="A140" s="167"/>
      <c r="B140" s="119"/>
      <c r="C140" s="119"/>
      <c r="D140" s="119"/>
    </row>
    <row r="141" spans="1:4" ht="15">
      <c r="A141" s="112"/>
      <c r="B141" s="113"/>
      <c r="C141" s="113"/>
      <c r="D141" s="113"/>
    </row>
    <row r="142" spans="1:4" ht="15">
      <c r="A142" s="112"/>
      <c r="B142" s="113"/>
      <c r="C142" s="113"/>
      <c r="D142" s="113"/>
    </row>
    <row r="143" spans="1:4" ht="15">
      <c r="A143" s="112"/>
      <c r="B143" s="113"/>
      <c r="C143" s="113"/>
      <c r="D143" s="113"/>
    </row>
    <row r="144" spans="1:4" ht="15">
      <c r="A144" s="112"/>
      <c r="B144" s="113"/>
      <c r="C144" s="113"/>
      <c r="D144" s="113"/>
    </row>
    <row r="145" spans="1:4" ht="15">
      <c r="A145" s="112"/>
      <c r="B145" s="113"/>
      <c r="C145" s="113"/>
      <c r="D145" s="113"/>
    </row>
    <row r="146" spans="1:4" ht="15">
      <c r="A146" s="112"/>
      <c r="B146" s="113"/>
      <c r="C146" s="113"/>
      <c r="D146" s="113"/>
    </row>
    <row r="147" spans="1:4" ht="15">
      <c r="A147" s="112"/>
      <c r="B147" s="113"/>
      <c r="C147" s="113"/>
      <c r="D147" s="113"/>
    </row>
    <row r="148" spans="1:4" ht="15">
      <c r="A148" s="112"/>
      <c r="B148" s="113"/>
      <c r="C148" s="113"/>
      <c r="D148" s="113"/>
    </row>
    <row r="149" spans="1:4" ht="15">
      <c r="A149" s="112"/>
      <c r="B149" s="113"/>
      <c r="C149" s="113"/>
      <c r="D149" s="113"/>
    </row>
    <row r="150" spans="1:4" ht="12.75">
      <c r="A150" s="30"/>
      <c r="B150" s="30"/>
      <c r="C150" s="30"/>
      <c r="D150" s="30"/>
    </row>
    <row r="151" spans="1:4" ht="12.75">
      <c r="A151" s="99"/>
      <c r="B151" s="30"/>
      <c r="C151" s="30"/>
      <c r="D151" s="30"/>
    </row>
    <row r="152" spans="1:4" ht="12.75">
      <c r="A152" s="30"/>
      <c r="B152" s="30"/>
      <c r="C152" s="30"/>
      <c r="D152" s="30"/>
    </row>
    <row r="153" spans="1:4" ht="15.75">
      <c r="A153" s="53"/>
      <c r="B153" s="30"/>
      <c r="C153" s="30"/>
      <c r="D153" s="30"/>
    </row>
    <row r="154" spans="1:4" ht="12.75">
      <c r="A154" s="167"/>
      <c r="B154" s="119"/>
      <c r="C154" s="119"/>
      <c r="D154" s="119"/>
    </row>
    <row r="155" spans="1:4" ht="15">
      <c r="A155" s="112"/>
      <c r="B155" s="113"/>
      <c r="C155" s="113"/>
      <c r="D155" s="113"/>
    </row>
    <row r="156" spans="1:4" ht="15">
      <c r="A156" s="112"/>
      <c r="B156" s="113"/>
      <c r="C156" s="113"/>
      <c r="D156" s="113"/>
    </row>
    <row r="157" spans="1:4" ht="15">
      <c r="A157" s="112"/>
      <c r="B157" s="113"/>
      <c r="C157" s="113"/>
      <c r="D157" s="113"/>
    </row>
    <row r="158" spans="1:4" ht="15">
      <c r="A158" s="112"/>
      <c r="B158" s="113"/>
      <c r="C158" s="113"/>
      <c r="D158" s="113"/>
    </row>
    <row r="159" spans="1:4" ht="15">
      <c r="A159" s="112"/>
      <c r="B159" s="113"/>
      <c r="C159" s="113"/>
      <c r="D159" s="113"/>
    </row>
    <row r="160" spans="1:4" ht="15">
      <c r="A160" s="112"/>
      <c r="B160" s="113"/>
      <c r="C160" s="113"/>
      <c r="D160" s="113"/>
    </row>
    <row r="161" spans="1:4" ht="15">
      <c r="A161" s="112"/>
      <c r="B161" s="113"/>
      <c r="C161" s="113"/>
      <c r="D161" s="113"/>
    </row>
    <row r="162" spans="1:4" ht="15">
      <c r="A162" s="112"/>
      <c r="B162" s="113"/>
      <c r="C162" s="113"/>
      <c r="D162" s="113"/>
    </row>
    <row r="163" spans="1:4" ht="12.75">
      <c r="A163" s="30"/>
      <c r="B163" s="30"/>
      <c r="C163" s="30"/>
      <c r="D163" s="30"/>
    </row>
    <row r="164" spans="1:4" ht="15.75">
      <c r="A164" s="53"/>
      <c r="B164" s="30"/>
      <c r="C164" s="30"/>
      <c r="D164" s="30"/>
    </row>
    <row r="165" spans="1:4" ht="12.75">
      <c r="A165" s="117"/>
      <c r="B165" s="30"/>
      <c r="C165" s="30"/>
      <c r="D165" s="30"/>
    </row>
    <row r="166" spans="1:4" ht="12.75">
      <c r="A166" s="30"/>
      <c r="B166" s="30"/>
      <c r="C166" s="30"/>
      <c r="D166" s="30"/>
    </row>
    <row r="167" spans="1:4" ht="12.75">
      <c r="A167" s="99"/>
      <c r="B167" s="30"/>
      <c r="C167" s="30"/>
      <c r="D167" s="30"/>
    </row>
    <row r="168" spans="1:4" ht="12.75">
      <c r="A168" s="30"/>
      <c r="B168" s="30"/>
      <c r="C168" s="30"/>
      <c r="D168" s="30"/>
    </row>
    <row r="169" spans="1:4" ht="15.75">
      <c r="A169" s="53"/>
      <c r="B169" s="30"/>
      <c r="C169" s="30"/>
      <c r="D169" s="30"/>
    </row>
    <row r="170" spans="1:4" ht="12.75">
      <c r="A170" s="116"/>
      <c r="B170" s="52"/>
      <c r="C170" s="52"/>
      <c r="D170" s="52"/>
    </row>
    <row r="171" spans="1:4" ht="15">
      <c r="A171" s="112"/>
      <c r="B171" s="113"/>
      <c r="C171" s="113"/>
      <c r="D171" s="113"/>
    </row>
    <row r="172" spans="1:4" ht="15">
      <c r="A172" s="112"/>
      <c r="B172" s="113"/>
      <c r="C172" s="113"/>
      <c r="D172" s="113"/>
    </row>
    <row r="173" spans="1:4" ht="15">
      <c r="A173" s="112"/>
      <c r="B173" s="113"/>
      <c r="C173" s="113"/>
      <c r="D173" s="113"/>
    </row>
    <row r="174" spans="1:4" ht="15">
      <c r="A174" s="112"/>
      <c r="B174" s="113"/>
      <c r="C174" s="113"/>
      <c r="D174" s="113"/>
    </row>
    <row r="175" spans="1:4" ht="15">
      <c r="A175" s="112"/>
      <c r="B175" s="113"/>
      <c r="C175" s="113"/>
      <c r="D175" s="113"/>
    </row>
    <row r="176" spans="1:4" ht="15">
      <c r="A176" s="112"/>
      <c r="B176" s="113"/>
      <c r="C176" s="113"/>
      <c r="D176" s="113"/>
    </row>
    <row r="177" spans="1:4" ht="15">
      <c r="A177" s="112"/>
      <c r="B177" s="113"/>
      <c r="C177" s="113"/>
      <c r="D177" s="113"/>
    </row>
    <row r="178" spans="1:4" ht="15">
      <c r="A178" s="112"/>
      <c r="B178" s="113"/>
      <c r="C178" s="113"/>
      <c r="D178" s="113"/>
    </row>
    <row r="179" spans="1:4" ht="15">
      <c r="A179" s="112"/>
      <c r="B179" s="113"/>
      <c r="C179" s="113"/>
      <c r="D179" s="113"/>
    </row>
    <row r="180" spans="1:4" ht="15">
      <c r="A180" s="112"/>
      <c r="B180" s="113"/>
      <c r="C180" s="113"/>
      <c r="D180" s="113"/>
    </row>
    <row r="181" spans="1:4" ht="15">
      <c r="A181" s="112"/>
      <c r="B181" s="113"/>
      <c r="C181" s="113"/>
      <c r="D181" s="113"/>
    </row>
    <row r="182" spans="1:4" ht="15">
      <c r="A182" s="112"/>
      <c r="B182" s="113"/>
      <c r="C182" s="113"/>
      <c r="D182" s="113"/>
    </row>
    <row r="183" spans="1:4" ht="15">
      <c r="A183" s="112"/>
      <c r="B183" s="113"/>
      <c r="C183" s="113"/>
      <c r="D183" s="113"/>
    </row>
    <row r="184" spans="1:4" ht="15">
      <c r="A184" s="112"/>
      <c r="B184" s="113"/>
      <c r="C184" s="113"/>
      <c r="D184" s="113"/>
    </row>
    <row r="185" spans="1:4" ht="15">
      <c r="A185" s="112"/>
      <c r="B185" s="113"/>
      <c r="C185" s="113"/>
      <c r="D185" s="113"/>
    </row>
    <row r="186" spans="1:4" ht="15">
      <c r="A186" s="112"/>
      <c r="B186" s="113"/>
      <c r="C186" s="113"/>
      <c r="D186" s="113"/>
    </row>
    <row r="187" spans="1:4" ht="15">
      <c r="A187" s="112"/>
      <c r="B187" s="113"/>
      <c r="C187" s="113"/>
      <c r="D187" s="113"/>
    </row>
    <row r="188" spans="1:4" ht="15">
      <c r="A188" s="112"/>
      <c r="B188" s="113"/>
      <c r="C188" s="113"/>
      <c r="D188" s="113"/>
    </row>
    <row r="189" spans="1:4" ht="15">
      <c r="A189" s="112"/>
      <c r="B189" s="113"/>
      <c r="C189" s="113"/>
      <c r="D189" s="113"/>
    </row>
    <row r="190" spans="1:4" ht="15">
      <c r="A190" s="112"/>
      <c r="B190" s="113"/>
      <c r="C190" s="113"/>
      <c r="D190" s="113"/>
    </row>
    <row r="191" spans="1:4" ht="15">
      <c r="A191" s="112"/>
      <c r="B191" s="113"/>
      <c r="C191" s="113"/>
      <c r="D191" s="113"/>
    </row>
    <row r="192" spans="1:4" ht="15">
      <c r="A192" s="112"/>
      <c r="B192" s="113"/>
      <c r="C192" s="113"/>
      <c r="D192" s="113"/>
    </row>
    <row r="193" spans="1:4" ht="15">
      <c r="A193" s="112"/>
      <c r="B193" s="113"/>
      <c r="C193" s="113"/>
      <c r="D193" s="113"/>
    </row>
    <row r="194" spans="1:4" ht="15">
      <c r="A194" s="112"/>
      <c r="B194" s="113"/>
      <c r="C194" s="113"/>
      <c r="D194" s="113"/>
    </row>
    <row r="195" spans="1:4" ht="15">
      <c r="A195" s="112"/>
      <c r="B195" s="113"/>
      <c r="C195" s="113"/>
      <c r="D195" s="113"/>
    </row>
    <row r="196" spans="1:4" ht="15">
      <c r="A196" s="112"/>
      <c r="B196" s="113"/>
      <c r="C196" s="113"/>
      <c r="D196" s="113"/>
    </row>
    <row r="197" spans="1:4" ht="15">
      <c r="A197" s="112"/>
      <c r="B197" s="113"/>
      <c r="C197" s="113"/>
      <c r="D197" s="113"/>
    </row>
    <row r="198" spans="1:4" ht="15">
      <c r="A198" s="112"/>
      <c r="B198" s="113"/>
      <c r="C198" s="113"/>
      <c r="D198" s="113"/>
    </row>
    <row r="199" spans="1:4" ht="15">
      <c r="A199" s="112"/>
      <c r="B199" s="113"/>
      <c r="C199" s="113"/>
      <c r="D199" s="113"/>
    </row>
    <row r="200" spans="1:4" ht="15">
      <c r="A200" s="112"/>
      <c r="B200" s="113"/>
      <c r="C200" s="113"/>
      <c r="D200" s="113"/>
    </row>
    <row r="201" spans="1:4" ht="15">
      <c r="A201" s="112"/>
      <c r="B201" s="113"/>
      <c r="C201" s="113"/>
      <c r="D201" s="113"/>
    </row>
    <row r="202" spans="1:4" ht="15">
      <c r="A202" s="112"/>
      <c r="B202" s="113"/>
      <c r="C202" s="113"/>
      <c r="D202" s="113"/>
    </row>
    <row r="203" spans="1:4" ht="15">
      <c r="A203" s="112"/>
      <c r="B203" s="113"/>
      <c r="C203" s="113"/>
      <c r="D203" s="113"/>
    </row>
    <row r="204" spans="1:4" ht="15">
      <c r="A204" s="112"/>
      <c r="B204" s="113"/>
      <c r="C204" s="113"/>
      <c r="D204" s="113"/>
    </row>
    <row r="205" spans="1:4" ht="15">
      <c r="A205" s="112"/>
      <c r="B205" s="113"/>
      <c r="C205" s="113"/>
      <c r="D205" s="113"/>
    </row>
    <row r="206" spans="1:4" ht="15">
      <c r="A206" s="112"/>
      <c r="B206" s="113"/>
      <c r="C206" s="113"/>
      <c r="D206" s="113"/>
    </row>
    <row r="207" spans="1:4" ht="15">
      <c r="A207" s="112"/>
      <c r="B207" s="113"/>
      <c r="C207" s="113"/>
      <c r="D207" s="113"/>
    </row>
    <row r="208" spans="1:4" ht="15">
      <c r="A208" s="112"/>
      <c r="B208" s="113"/>
      <c r="C208" s="113"/>
      <c r="D208" s="113"/>
    </row>
    <row r="209" spans="1:4" ht="15">
      <c r="A209" s="112"/>
      <c r="B209" s="113"/>
      <c r="C209" s="113"/>
      <c r="D209" s="113"/>
    </row>
    <row r="210" spans="1:4" ht="15">
      <c r="A210" s="112"/>
      <c r="B210" s="113"/>
      <c r="C210" s="113"/>
      <c r="D210" s="113"/>
    </row>
    <row r="211" spans="1:4" ht="15">
      <c r="A211" s="112"/>
      <c r="B211" s="113"/>
      <c r="C211" s="113"/>
      <c r="D211" s="113"/>
    </row>
    <row r="212" spans="1:4" ht="15">
      <c r="A212" s="112"/>
      <c r="B212" s="113"/>
      <c r="C212" s="113"/>
      <c r="D212" s="113"/>
    </row>
    <row r="213" spans="1:4" ht="15">
      <c r="A213" s="112"/>
      <c r="B213" s="113"/>
      <c r="C213" s="113"/>
      <c r="D213" s="113"/>
    </row>
    <row r="214" spans="1:4" ht="15">
      <c r="A214" s="112"/>
      <c r="B214" s="113"/>
      <c r="C214" s="113"/>
      <c r="D214" s="113"/>
    </row>
    <row r="215" spans="1:4" ht="15">
      <c r="A215" s="112"/>
      <c r="B215" s="113"/>
      <c r="C215" s="113"/>
      <c r="D215" s="113"/>
    </row>
    <row r="216" spans="1:4" ht="15">
      <c r="A216" s="112"/>
      <c r="B216" s="113"/>
      <c r="C216" s="113"/>
      <c r="D216" s="113"/>
    </row>
    <row r="217" spans="1:4" ht="15">
      <c r="A217" s="112"/>
      <c r="B217" s="113"/>
      <c r="C217" s="113"/>
      <c r="D217" s="113"/>
    </row>
    <row r="218" spans="1:4" ht="15">
      <c r="A218" s="112"/>
      <c r="B218" s="113"/>
      <c r="C218" s="113"/>
      <c r="D218" s="113"/>
    </row>
    <row r="219" spans="1:4" ht="15">
      <c r="A219" s="112"/>
      <c r="B219" s="113"/>
      <c r="C219" s="113"/>
      <c r="D219" s="113"/>
    </row>
    <row r="220" spans="1:4" ht="15">
      <c r="A220" s="112"/>
      <c r="B220" s="113"/>
      <c r="C220" s="113"/>
      <c r="D220" s="113"/>
    </row>
    <row r="221" spans="1:4" ht="15">
      <c r="A221" s="112"/>
      <c r="B221" s="113"/>
      <c r="C221" s="113"/>
      <c r="D221" s="113"/>
    </row>
    <row r="222" spans="1:4" ht="15">
      <c r="A222" s="112"/>
      <c r="B222" s="113"/>
      <c r="C222" s="113"/>
      <c r="D222" s="113"/>
    </row>
    <row r="223" spans="1:4" ht="15">
      <c r="A223" s="112"/>
      <c r="B223" s="113"/>
      <c r="C223" s="113"/>
      <c r="D223" s="113"/>
    </row>
    <row r="224" spans="1:4" ht="15">
      <c r="A224" s="112"/>
      <c r="B224" s="113"/>
      <c r="C224" s="113"/>
      <c r="D224" s="113"/>
    </row>
    <row r="225" spans="1:4" ht="15">
      <c r="A225" s="112"/>
      <c r="B225" s="113"/>
      <c r="C225" s="113"/>
      <c r="D225" s="113"/>
    </row>
    <row r="226" spans="1:4" ht="15">
      <c r="A226" s="112"/>
      <c r="B226" s="113"/>
      <c r="C226" s="113"/>
      <c r="D226" s="113"/>
    </row>
    <row r="227" spans="1:4" ht="15">
      <c r="A227" s="112"/>
      <c r="B227" s="113"/>
      <c r="C227" s="113"/>
      <c r="D227" s="113"/>
    </row>
    <row r="228" spans="1:4" ht="15">
      <c r="A228" s="112"/>
      <c r="B228" s="113"/>
      <c r="C228" s="113"/>
      <c r="D228" s="113"/>
    </row>
    <row r="229" spans="1:4" ht="15">
      <c r="A229" s="112"/>
      <c r="B229" s="113"/>
      <c r="C229" s="113"/>
      <c r="D229" s="113"/>
    </row>
    <row r="230" spans="1:4" ht="12.75">
      <c r="A230" s="30"/>
      <c r="B230" s="30"/>
      <c r="C230" s="30"/>
      <c r="D230" s="30"/>
    </row>
    <row r="231" spans="1:4" ht="15.75">
      <c r="A231" s="53"/>
      <c r="B231" s="30"/>
      <c r="C231" s="30"/>
      <c r="D231" s="30"/>
    </row>
    <row r="232" spans="1:4" ht="12.75">
      <c r="A232" s="167"/>
      <c r="B232" s="119"/>
      <c r="C232" s="119"/>
      <c r="D232" s="119"/>
    </row>
    <row r="233" spans="1:4" ht="15">
      <c r="A233" s="112"/>
      <c r="B233" s="113"/>
      <c r="C233" s="113"/>
      <c r="D233" s="113"/>
    </row>
    <row r="234" spans="1:4" ht="15">
      <c r="A234" s="112"/>
      <c r="B234" s="113"/>
      <c r="C234" s="113"/>
      <c r="D234" s="113"/>
    </row>
    <row r="235" spans="1:4" ht="15">
      <c r="A235" s="112"/>
      <c r="B235" s="113"/>
      <c r="C235" s="113"/>
      <c r="D235" s="113"/>
    </row>
    <row r="236" spans="1:4" ht="15">
      <c r="A236" s="112"/>
      <c r="B236" s="113"/>
      <c r="C236" s="113"/>
      <c r="D236" s="113"/>
    </row>
    <row r="237" spans="1:4" ht="15">
      <c r="A237" s="112"/>
      <c r="B237" s="113"/>
      <c r="C237" s="113"/>
      <c r="D237" s="113"/>
    </row>
    <row r="238" spans="1:4" ht="15">
      <c r="A238" s="112"/>
      <c r="B238" s="113"/>
      <c r="C238" s="113"/>
      <c r="D238" s="113"/>
    </row>
    <row r="239" spans="1:4" ht="15">
      <c r="A239" s="112"/>
      <c r="B239" s="113"/>
      <c r="C239" s="113"/>
      <c r="D239" s="113"/>
    </row>
    <row r="240" spans="1:4" ht="12.75">
      <c r="A240" s="30"/>
      <c r="B240" s="30"/>
      <c r="C240" s="30"/>
      <c r="D240" s="30"/>
    </row>
    <row r="241" spans="1:4" ht="15.75">
      <c r="A241" s="53"/>
      <c r="B241" s="30"/>
      <c r="C241" s="30"/>
      <c r="D241" s="30"/>
    </row>
    <row r="242" spans="1:4" ht="12.75">
      <c r="A242" s="167"/>
      <c r="B242" s="119"/>
      <c r="C242" s="119"/>
      <c r="D242" s="119"/>
    </row>
    <row r="243" spans="1:4" ht="15">
      <c r="A243" s="112"/>
      <c r="B243" s="113"/>
      <c r="C243" s="113"/>
      <c r="D243" s="113"/>
    </row>
    <row r="244" spans="1:4" ht="15">
      <c r="A244" s="112"/>
      <c r="B244" s="113"/>
      <c r="C244" s="113"/>
      <c r="D244" s="113"/>
    </row>
    <row r="245" spans="1:4" ht="15">
      <c r="A245" s="112"/>
      <c r="B245" s="113"/>
      <c r="C245" s="113"/>
      <c r="D245" s="113"/>
    </row>
    <row r="246" spans="1:4" ht="15">
      <c r="A246" s="112"/>
      <c r="B246" s="113"/>
      <c r="C246" s="113"/>
      <c r="D246" s="113"/>
    </row>
    <row r="247" spans="1:4" ht="15">
      <c r="A247" s="112"/>
      <c r="B247" s="113"/>
      <c r="C247" s="113"/>
      <c r="D247" s="113"/>
    </row>
    <row r="248" spans="1:4" ht="15">
      <c r="A248" s="112"/>
      <c r="B248" s="113"/>
      <c r="C248" s="113"/>
      <c r="D248" s="113"/>
    </row>
    <row r="249" spans="1:4" ht="15">
      <c r="A249" s="112"/>
      <c r="B249" s="113"/>
      <c r="C249" s="113"/>
      <c r="D249" s="113"/>
    </row>
    <row r="250" spans="1:4" ht="15">
      <c r="A250" s="112"/>
      <c r="B250" s="113"/>
      <c r="C250" s="113"/>
      <c r="D250" s="113"/>
    </row>
    <row r="251" spans="1:4" ht="15">
      <c r="A251" s="112"/>
      <c r="B251" s="113"/>
      <c r="C251" s="113"/>
      <c r="D251" s="113"/>
    </row>
    <row r="252" spans="1:4" ht="15">
      <c r="A252" s="112"/>
      <c r="B252" s="113"/>
      <c r="C252" s="113"/>
      <c r="D252" s="113"/>
    </row>
    <row r="253" spans="1:4" ht="15">
      <c r="A253" s="112"/>
      <c r="B253" s="113"/>
      <c r="C253" s="113"/>
      <c r="D253" s="113"/>
    </row>
    <row r="254" spans="1:4" ht="15">
      <c r="A254" s="112"/>
      <c r="B254" s="113"/>
      <c r="C254" s="113"/>
      <c r="D254" s="113"/>
    </row>
    <row r="255" spans="1:4" ht="15">
      <c r="A255" s="112"/>
      <c r="B255" s="113"/>
      <c r="C255" s="113"/>
      <c r="D255" s="113"/>
    </row>
    <row r="256" spans="1:4" ht="15">
      <c r="A256" s="112"/>
      <c r="B256" s="113"/>
      <c r="C256" s="113"/>
      <c r="D256" s="113"/>
    </row>
    <row r="257" spans="1:4" ht="15">
      <c r="A257" s="112"/>
      <c r="B257" s="113"/>
      <c r="C257" s="113"/>
      <c r="D257" s="113"/>
    </row>
    <row r="258" spans="1:4" ht="15">
      <c r="A258" s="112"/>
      <c r="B258" s="113"/>
      <c r="C258" s="113"/>
      <c r="D258" s="113"/>
    </row>
    <row r="259" spans="1:4" ht="15">
      <c r="A259" s="112"/>
      <c r="B259" s="113"/>
      <c r="C259" s="113"/>
      <c r="D259" s="113"/>
    </row>
    <row r="260" spans="1:4" ht="15">
      <c r="A260" s="112"/>
      <c r="B260" s="113"/>
      <c r="C260" s="113"/>
      <c r="D260" s="113"/>
    </row>
    <row r="261" spans="1:4" ht="15">
      <c r="A261" s="112"/>
      <c r="B261" s="113"/>
      <c r="C261" s="113"/>
      <c r="D261" s="113"/>
    </row>
    <row r="262" spans="1:4" ht="15">
      <c r="A262" s="112"/>
      <c r="B262" s="113"/>
      <c r="C262" s="113"/>
      <c r="D262" s="113"/>
    </row>
    <row r="263" spans="1:4" ht="15">
      <c r="A263" s="112"/>
      <c r="B263" s="113"/>
      <c r="C263" s="113"/>
      <c r="D263" s="113"/>
    </row>
    <row r="264" spans="1:4" ht="15">
      <c r="A264" s="112"/>
      <c r="B264" s="113"/>
      <c r="C264" s="113"/>
      <c r="D264" s="113"/>
    </row>
    <row r="265" spans="1:4" ht="15">
      <c r="A265" s="112"/>
      <c r="B265" s="113"/>
      <c r="C265" s="113"/>
      <c r="D265" s="113"/>
    </row>
    <row r="266" spans="1:4" ht="15">
      <c r="A266" s="112"/>
      <c r="B266" s="113"/>
      <c r="C266" s="113"/>
      <c r="D266" s="113"/>
    </row>
    <row r="267" spans="1:4" ht="15">
      <c r="A267" s="112"/>
      <c r="B267" s="113"/>
      <c r="C267" s="113"/>
      <c r="D267" s="113"/>
    </row>
    <row r="268" spans="1:4" ht="15">
      <c r="A268" s="112"/>
      <c r="B268" s="113"/>
      <c r="C268" s="113"/>
      <c r="D268" s="113"/>
    </row>
    <row r="269" spans="1:4" ht="15">
      <c r="A269" s="112"/>
      <c r="B269" s="113"/>
      <c r="C269" s="113"/>
      <c r="D269" s="113"/>
    </row>
    <row r="270" spans="1:4" ht="15">
      <c r="A270" s="112"/>
      <c r="B270" s="113"/>
      <c r="C270" s="113"/>
      <c r="D270" s="113"/>
    </row>
    <row r="271" spans="1:4" ht="15">
      <c r="A271" s="112"/>
      <c r="B271" s="113"/>
      <c r="C271" s="113"/>
      <c r="D271" s="113"/>
    </row>
    <row r="272" spans="1:4" ht="15">
      <c r="A272" s="112"/>
      <c r="B272" s="113"/>
      <c r="C272" s="113"/>
      <c r="D272" s="113"/>
    </row>
    <row r="273" spans="1:4" ht="15">
      <c r="A273" s="112"/>
      <c r="B273" s="113"/>
      <c r="C273" s="113"/>
      <c r="D273" s="113"/>
    </row>
    <row r="274" spans="1:4" ht="15">
      <c r="A274" s="112"/>
      <c r="B274" s="113"/>
      <c r="C274" s="113"/>
      <c r="D274" s="113"/>
    </row>
    <row r="275" spans="1:4" ht="15">
      <c r="A275" s="112"/>
      <c r="B275" s="113"/>
      <c r="C275" s="113"/>
      <c r="D275" s="113"/>
    </row>
    <row r="276" spans="1:4" ht="15">
      <c r="A276" s="112"/>
      <c r="B276" s="113"/>
      <c r="C276" s="113"/>
      <c r="D276" s="113"/>
    </row>
    <row r="277" spans="1:4" ht="15">
      <c r="A277" s="112"/>
      <c r="B277" s="113"/>
      <c r="C277" s="113"/>
      <c r="D277" s="113"/>
    </row>
    <row r="278" spans="1:4" ht="15">
      <c r="A278" s="112"/>
      <c r="B278" s="113"/>
      <c r="C278" s="113"/>
      <c r="D278" s="113"/>
    </row>
    <row r="279" spans="1:4" ht="15">
      <c r="A279" s="112"/>
      <c r="B279" s="113"/>
      <c r="C279" s="113"/>
      <c r="D279" s="113"/>
    </row>
    <row r="280" spans="1:4" ht="15">
      <c r="A280" s="112"/>
      <c r="B280" s="113"/>
      <c r="C280" s="113"/>
      <c r="D280" s="113"/>
    </row>
    <row r="281" spans="1:4" ht="15">
      <c r="A281" s="112"/>
      <c r="B281" s="113"/>
      <c r="C281" s="113"/>
      <c r="D281" s="113"/>
    </row>
    <row r="282" spans="1:4" ht="15">
      <c r="A282" s="112"/>
      <c r="B282" s="113"/>
      <c r="C282" s="113"/>
      <c r="D282" s="113"/>
    </row>
    <row r="283" spans="1:4" ht="15">
      <c r="A283" s="112"/>
      <c r="B283" s="113"/>
      <c r="C283" s="113"/>
      <c r="D283" s="113"/>
    </row>
    <row r="284" spans="1:4" ht="15">
      <c r="A284" s="112"/>
      <c r="B284" s="113"/>
      <c r="C284" s="113"/>
      <c r="D284" s="113"/>
    </row>
    <row r="285" spans="1:4" ht="15">
      <c r="A285" s="112"/>
      <c r="B285" s="113"/>
      <c r="C285" s="113"/>
      <c r="D285" s="113"/>
    </row>
    <row r="286" spans="1:4" ht="15">
      <c r="A286" s="112"/>
      <c r="B286" s="113"/>
      <c r="C286" s="113"/>
      <c r="D286" s="113"/>
    </row>
    <row r="287" spans="1:4" ht="15">
      <c r="A287" s="112"/>
      <c r="B287" s="113"/>
      <c r="C287" s="113"/>
      <c r="D287" s="113"/>
    </row>
    <row r="288" spans="1:4" ht="15">
      <c r="A288" s="112"/>
      <c r="B288" s="113"/>
      <c r="C288" s="113"/>
      <c r="D288" s="113"/>
    </row>
    <row r="289" spans="1:4" ht="15">
      <c r="A289" s="112"/>
      <c r="B289" s="113"/>
      <c r="C289" s="113"/>
      <c r="D289" s="113"/>
    </row>
    <row r="290" spans="1:4" ht="15">
      <c r="A290" s="112"/>
      <c r="B290" s="113"/>
      <c r="C290" s="113"/>
      <c r="D290" s="113"/>
    </row>
    <row r="291" spans="1:4" ht="15">
      <c r="A291" s="112"/>
      <c r="B291" s="113"/>
      <c r="C291" s="113"/>
      <c r="D291" s="113"/>
    </row>
    <row r="292" spans="1:4" ht="15">
      <c r="A292" s="112"/>
      <c r="B292" s="113"/>
      <c r="C292" s="113"/>
      <c r="D292" s="113"/>
    </row>
    <row r="293" spans="1:4" ht="15">
      <c r="A293" s="112"/>
      <c r="B293" s="113"/>
      <c r="C293" s="113"/>
      <c r="D293" s="113"/>
    </row>
    <row r="294" spans="1:4" ht="15">
      <c r="A294" s="112"/>
      <c r="B294" s="113"/>
      <c r="C294" s="113"/>
      <c r="D294" s="113"/>
    </row>
    <row r="295" spans="1:4" ht="15">
      <c r="A295" s="112"/>
      <c r="B295" s="113"/>
      <c r="C295" s="113"/>
      <c r="D295" s="113"/>
    </row>
    <row r="296" spans="1:4" ht="15">
      <c r="A296" s="112"/>
      <c r="B296" s="113"/>
      <c r="C296" s="113"/>
      <c r="D296" s="113"/>
    </row>
    <row r="297" spans="1:4" ht="15">
      <c r="A297" s="112"/>
      <c r="B297" s="113"/>
      <c r="C297" s="113"/>
      <c r="D297" s="113"/>
    </row>
    <row r="298" spans="1:4" ht="15">
      <c r="A298" s="112"/>
      <c r="B298" s="113"/>
      <c r="C298" s="113"/>
      <c r="D298" s="113"/>
    </row>
    <row r="299" spans="1:4" ht="15">
      <c r="A299" s="112"/>
      <c r="B299" s="113"/>
      <c r="C299" s="113"/>
      <c r="D299" s="113"/>
    </row>
    <row r="300" spans="1:4" ht="15">
      <c r="A300" s="112"/>
      <c r="B300" s="113"/>
      <c r="C300" s="113"/>
      <c r="D300" s="113"/>
    </row>
    <row r="301" spans="1:4" ht="15">
      <c r="A301" s="112"/>
      <c r="B301" s="113"/>
      <c r="C301" s="113"/>
      <c r="D301" s="113"/>
    </row>
    <row r="302" spans="1:4" ht="15">
      <c r="A302" s="112"/>
      <c r="B302" s="113"/>
      <c r="C302" s="113"/>
      <c r="D302" s="113"/>
    </row>
    <row r="303" spans="1:4" ht="15">
      <c r="A303" s="112"/>
      <c r="B303" s="113"/>
      <c r="C303" s="113"/>
      <c r="D303" s="113"/>
    </row>
    <row r="304" spans="1:4" ht="15">
      <c r="A304" s="112"/>
      <c r="B304" s="113"/>
      <c r="C304" s="113"/>
      <c r="D304" s="113"/>
    </row>
    <row r="305" spans="1:4" ht="15">
      <c r="A305" s="112"/>
      <c r="B305" s="113"/>
      <c r="C305" s="113"/>
      <c r="D305" s="113"/>
    </row>
    <row r="306" spans="1:4" ht="15">
      <c r="A306" s="112"/>
      <c r="B306" s="113"/>
      <c r="C306" s="113"/>
      <c r="D306" s="113"/>
    </row>
    <row r="307" spans="1:4" ht="12.75">
      <c r="A307" s="30"/>
      <c r="B307" s="30"/>
      <c r="C307" s="30"/>
      <c r="D307" s="30"/>
    </row>
    <row r="308" spans="1:4" ht="15.75">
      <c r="A308" s="53"/>
      <c r="B308" s="30"/>
      <c r="C308" s="30"/>
      <c r="D308" s="30"/>
    </row>
    <row r="309" spans="1:4" ht="12.75">
      <c r="A309" s="116"/>
      <c r="B309" s="52"/>
      <c r="C309" s="52"/>
      <c r="D309" s="52"/>
    </row>
    <row r="310" spans="1:4" ht="15">
      <c r="A310" s="112"/>
      <c r="B310" s="113"/>
      <c r="C310" s="113"/>
      <c r="D310" s="113"/>
    </row>
    <row r="311" spans="1:4" ht="15">
      <c r="A311" s="112"/>
      <c r="B311" s="113"/>
      <c r="C311" s="113"/>
      <c r="D311" s="113"/>
    </row>
    <row r="312" spans="1:4" ht="15">
      <c r="A312" s="112"/>
      <c r="B312" s="113"/>
      <c r="C312" s="113"/>
      <c r="D312" s="113"/>
    </row>
    <row r="313" spans="1:4" ht="15">
      <c r="A313" s="112"/>
      <c r="B313" s="113"/>
      <c r="C313" s="113"/>
      <c r="D313" s="113"/>
    </row>
    <row r="314" spans="1:4" ht="15">
      <c r="A314" s="112"/>
      <c r="B314" s="113"/>
      <c r="C314" s="113"/>
      <c r="D314" s="113"/>
    </row>
    <row r="315" spans="1:4" ht="15">
      <c r="A315" s="112"/>
      <c r="B315" s="113"/>
      <c r="C315" s="113"/>
      <c r="D315" s="113"/>
    </row>
    <row r="316" spans="1:4" ht="15">
      <c r="A316" s="112"/>
      <c r="B316" s="113"/>
      <c r="C316" s="113"/>
      <c r="D316" s="113"/>
    </row>
    <row r="317" spans="1:4" ht="12.75">
      <c r="A317" s="30"/>
      <c r="B317" s="30"/>
      <c r="C317" s="30"/>
      <c r="D317" s="30"/>
    </row>
    <row r="318" spans="1:4" ht="15.75">
      <c r="A318" s="53"/>
      <c r="B318" s="30"/>
      <c r="C318" s="30"/>
      <c r="D318" s="30"/>
    </row>
    <row r="319" spans="1:4" ht="12.75">
      <c r="A319" s="116"/>
      <c r="B319" s="52"/>
      <c r="C319" s="52"/>
      <c r="D319" s="52"/>
    </row>
    <row r="320" spans="1:4" ht="15">
      <c r="A320" s="112"/>
      <c r="B320" s="30"/>
      <c r="C320" s="30"/>
      <c r="D320" s="30"/>
    </row>
    <row r="321" spans="1:4" ht="15">
      <c r="A321" s="112"/>
      <c r="B321" s="30"/>
      <c r="C321" s="30"/>
      <c r="D321" s="30"/>
    </row>
    <row r="322" spans="1:4" ht="15">
      <c r="A322" s="112"/>
      <c r="B322" s="30"/>
      <c r="C322" s="30"/>
      <c r="D322" s="30"/>
    </row>
    <row r="323" spans="1:4" ht="15">
      <c r="A323" s="112"/>
      <c r="B323" s="30"/>
      <c r="C323" s="30"/>
      <c r="D323" s="30"/>
    </row>
    <row r="324" spans="1:4" ht="15">
      <c r="A324" s="112"/>
      <c r="B324" s="30"/>
      <c r="C324" s="30"/>
      <c r="D324" s="30"/>
    </row>
    <row r="325" spans="1:4" ht="15">
      <c r="A325" s="112"/>
      <c r="B325" s="30"/>
      <c r="C325" s="30"/>
      <c r="D325" s="30"/>
    </row>
    <row r="326" spans="1:4" ht="15">
      <c r="A326" s="112"/>
      <c r="B326" s="30"/>
      <c r="C326" s="30"/>
      <c r="D326" s="30"/>
    </row>
    <row r="327" spans="1:4" ht="12.75">
      <c r="A327" s="30"/>
      <c r="B327" s="30"/>
      <c r="C327" s="30"/>
      <c r="D327" s="30"/>
    </row>
    <row r="328" spans="1:4" ht="15.75">
      <c r="A328" s="53"/>
      <c r="B328" s="30"/>
      <c r="C328" s="30"/>
      <c r="D328" s="30"/>
    </row>
    <row r="329" spans="1:4" ht="12.75">
      <c r="A329" s="116"/>
      <c r="B329" s="52"/>
      <c r="C329" s="52"/>
      <c r="D329" s="52"/>
    </row>
    <row r="330" spans="1:4" ht="12.75">
      <c r="A330" s="30"/>
      <c r="B330" s="30"/>
      <c r="C330" s="30"/>
      <c r="D330" s="30"/>
    </row>
    <row r="331" spans="1:4" ht="12.75">
      <c r="A331" s="30"/>
      <c r="B331" s="30"/>
      <c r="C331" s="30"/>
      <c r="D331" s="30"/>
    </row>
    <row r="332" spans="1:4" ht="12.75">
      <c r="A332" s="30"/>
      <c r="B332" s="30"/>
      <c r="C332" s="30"/>
      <c r="D332" s="30"/>
    </row>
    <row r="333" spans="1:4" ht="12.75">
      <c r="A333" s="30"/>
      <c r="B333" s="30"/>
      <c r="C333" s="30"/>
      <c r="D333" s="30"/>
    </row>
    <row r="334" spans="1:4" ht="12.75">
      <c r="A334" s="30"/>
      <c r="B334" s="30"/>
      <c r="C334" s="30"/>
      <c r="D334" s="30"/>
    </row>
    <row r="335" spans="1:4" ht="15">
      <c r="A335" s="112"/>
      <c r="B335" s="30"/>
      <c r="C335" s="30"/>
      <c r="D335" s="30"/>
    </row>
    <row r="336" spans="1:4" ht="12.75">
      <c r="A336" s="30"/>
      <c r="B336" s="30"/>
      <c r="C336" s="30"/>
      <c r="D336" s="30"/>
    </row>
    <row r="337" spans="1:4" ht="15.75">
      <c r="A337" s="53"/>
      <c r="B337" s="30"/>
      <c r="C337" s="30"/>
      <c r="D337" s="30"/>
    </row>
    <row r="338" spans="1:4" ht="12.75">
      <c r="A338" s="116"/>
      <c r="B338" s="52"/>
      <c r="C338" s="52"/>
      <c r="D338" s="52"/>
    </row>
    <row r="339" spans="1:4" ht="12.75">
      <c r="A339" s="30"/>
      <c r="B339" s="30"/>
      <c r="C339" s="30"/>
      <c r="D339" s="30"/>
    </row>
    <row r="340" spans="1:4" ht="15">
      <c r="A340" s="112"/>
      <c r="B340" s="30"/>
      <c r="C340" s="30"/>
      <c r="D340" s="30"/>
    </row>
    <row r="341" spans="1:4" ht="15">
      <c r="A341" s="112"/>
      <c r="B341" s="30"/>
      <c r="C341" s="30"/>
      <c r="D341" s="30"/>
    </row>
    <row r="342" spans="1:4" ht="15">
      <c r="A342" s="112"/>
      <c r="B342" s="30"/>
      <c r="C342" s="30"/>
      <c r="D342" s="30"/>
    </row>
    <row r="343" spans="1:4" ht="15">
      <c r="A343" s="112"/>
      <c r="B343" s="30"/>
      <c r="C343" s="30"/>
      <c r="D343" s="30"/>
    </row>
    <row r="344" spans="1:4" ht="15">
      <c r="A344" s="112"/>
      <c r="B344" s="30"/>
      <c r="C344" s="30"/>
      <c r="D344" s="30"/>
    </row>
    <row r="345" spans="1:4" ht="15">
      <c r="A345" s="112"/>
      <c r="B345" s="30"/>
      <c r="C345" s="30"/>
      <c r="D345" s="30"/>
    </row>
    <row r="346" spans="1:4" ht="12.75">
      <c r="A346" s="30"/>
      <c r="B346" s="30"/>
      <c r="C346" s="30"/>
      <c r="D346" s="30"/>
    </row>
    <row r="347" spans="1:4" ht="12.75">
      <c r="A347" s="30"/>
      <c r="B347" s="30"/>
      <c r="C347" s="30"/>
      <c r="D347" s="30"/>
    </row>
    <row r="348" spans="1:4" ht="12.75">
      <c r="A348" s="30"/>
      <c r="B348" s="30"/>
      <c r="C348" s="30"/>
      <c r="D348" s="30"/>
    </row>
    <row r="349" spans="1:4" ht="12.75">
      <c r="A349" s="30"/>
      <c r="B349" s="30"/>
      <c r="C349" s="30"/>
      <c r="D349" s="30"/>
    </row>
    <row r="350" spans="1:4" ht="12.75">
      <c r="A350" s="30"/>
      <c r="B350" s="30"/>
      <c r="C350" s="30"/>
      <c r="D350" s="30"/>
    </row>
    <row r="351" spans="1:4" ht="12.75">
      <c r="A351" s="30"/>
      <c r="B351" s="30"/>
      <c r="C351" s="30"/>
      <c r="D351" s="30"/>
    </row>
    <row r="352" spans="1:4" ht="12.75">
      <c r="A352" s="30"/>
      <c r="B352" s="30"/>
      <c r="C352" s="30"/>
      <c r="D352" s="30"/>
    </row>
    <row r="353" spans="1:4" ht="12.75">
      <c r="A353" s="30"/>
      <c r="B353" s="30"/>
      <c r="C353" s="30"/>
      <c r="D353" s="30"/>
    </row>
    <row r="354" spans="1:4" ht="12.75">
      <c r="A354" s="30"/>
      <c r="B354" s="30"/>
      <c r="C354" s="30"/>
      <c r="D354" s="30"/>
    </row>
    <row r="355" spans="1:4" ht="12.75">
      <c r="A355" s="30"/>
      <c r="B355" s="30"/>
      <c r="C355" s="30"/>
      <c r="D355" s="30"/>
    </row>
    <row r="356" spans="1:4" ht="12.75">
      <c r="A356" s="30"/>
      <c r="B356" s="30"/>
      <c r="C356" s="30"/>
      <c r="D356" s="30"/>
    </row>
    <row r="357" spans="1:4" ht="12.75">
      <c r="A357" s="30"/>
      <c r="B357" s="30"/>
      <c r="C357" s="30"/>
      <c r="D357" s="30"/>
    </row>
    <row r="358" spans="1:4" ht="12.75">
      <c r="A358" s="30"/>
      <c r="B358" s="30"/>
      <c r="C358" s="30"/>
      <c r="D358" s="30"/>
    </row>
    <row r="359" spans="1:4" ht="12.75">
      <c r="A359" s="30"/>
      <c r="B359" s="30"/>
      <c r="C359" s="30"/>
      <c r="D359" s="30"/>
    </row>
    <row r="360" spans="1:4" ht="12.75">
      <c r="A360" s="30"/>
      <c r="B360" s="30"/>
      <c r="C360" s="30"/>
      <c r="D360" s="30"/>
    </row>
    <row r="361" spans="1:4" ht="12.75">
      <c r="A361" s="30"/>
      <c r="B361" s="30"/>
      <c r="C361" s="30"/>
      <c r="D361" s="30"/>
    </row>
    <row r="362" spans="1:4" ht="12.75">
      <c r="A362" s="30"/>
      <c r="B362" s="30"/>
      <c r="C362" s="30"/>
      <c r="D362" s="30"/>
    </row>
    <row r="363" spans="1:4" ht="12.75">
      <c r="A363" s="30"/>
      <c r="B363" s="30"/>
      <c r="C363" s="30"/>
      <c r="D363" s="30"/>
    </row>
    <row r="364" spans="1:4" ht="12.75">
      <c r="A364" s="30"/>
      <c r="B364" s="30"/>
      <c r="C364" s="30"/>
      <c r="D364" s="30"/>
    </row>
    <row r="365" spans="1:4" ht="12.75">
      <c r="A365" s="30"/>
      <c r="B365" s="30"/>
      <c r="C365" s="30"/>
      <c r="D365" s="30"/>
    </row>
    <row r="366" spans="1:4" ht="12.75">
      <c r="A366" s="30"/>
      <c r="B366" s="30"/>
      <c r="C366" s="30"/>
      <c r="D366" s="30"/>
    </row>
    <row r="367" spans="1:4" ht="12.75">
      <c r="A367" s="30"/>
      <c r="B367" s="30"/>
      <c r="C367" s="30"/>
      <c r="D367" s="30"/>
    </row>
    <row r="368" spans="1:4" ht="12.75">
      <c r="A368" s="30"/>
      <c r="B368" s="30"/>
      <c r="C368" s="30"/>
      <c r="D368" s="30"/>
    </row>
    <row r="369" spans="1:4" ht="12.75">
      <c r="A369" s="30"/>
      <c r="B369" s="30"/>
      <c r="C369" s="30"/>
      <c r="D369" s="30"/>
    </row>
    <row r="370" spans="1:4" ht="12.75">
      <c r="A370" s="30"/>
      <c r="B370" s="30"/>
      <c r="C370" s="30"/>
      <c r="D370" s="30"/>
    </row>
    <row r="371" spans="1:4" ht="12.75">
      <c r="A371" s="30"/>
      <c r="B371" s="30"/>
      <c r="C371" s="30"/>
      <c r="D371" s="30"/>
    </row>
    <row r="372" spans="1:4" ht="12.75">
      <c r="A372" s="30"/>
      <c r="B372" s="30"/>
      <c r="C372" s="30"/>
      <c r="D372" s="30"/>
    </row>
    <row r="373" spans="1:4" ht="12.75">
      <c r="A373" s="30"/>
      <c r="B373" s="30"/>
      <c r="C373" s="30"/>
      <c r="D373" s="30"/>
    </row>
    <row r="374" spans="1:4" ht="12.75">
      <c r="A374" s="30"/>
      <c r="B374" s="30"/>
      <c r="C374" s="30"/>
      <c r="D374" s="30"/>
    </row>
    <row r="375" spans="1:4" ht="12.75">
      <c r="A375" s="30"/>
      <c r="B375" s="30"/>
      <c r="C375" s="30"/>
      <c r="D375" s="30"/>
    </row>
    <row r="376" spans="1:4" ht="12.75">
      <c r="A376" s="30"/>
      <c r="B376" s="30"/>
      <c r="C376" s="30"/>
      <c r="D376" s="30"/>
    </row>
    <row r="377" spans="1:4" ht="12.75">
      <c r="A377" s="30"/>
      <c r="B377" s="30"/>
      <c r="C377" s="30"/>
      <c r="D377" s="30"/>
    </row>
    <row r="378" spans="1:4" ht="12.75">
      <c r="A378" s="30"/>
      <c r="B378" s="30"/>
      <c r="C378" s="30"/>
      <c r="D378" s="30"/>
    </row>
    <row r="379" spans="1:4" ht="12.75">
      <c r="A379" s="30"/>
      <c r="B379" s="30"/>
      <c r="C379" s="30"/>
      <c r="D379" s="30"/>
    </row>
    <row r="380" spans="1:4" ht="12.75">
      <c r="A380" s="30"/>
      <c r="B380" s="30"/>
      <c r="C380" s="30"/>
      <c r="D380" s="30"/>
    </row>
    <row r="381" spans="1:4" ht="12.75">
      <c r="A381" s="30"/>
      <c r="B381" s="30"/>
      <c r="C381" s="30"/>
      <c r="D381" s="30"/>
    </row>
    <row r="382" spans="1:4" ht="12.75">
      <c r="A382" s="30"/>
      <c r="B382" s="30"/>
      <c r="C382" s="30"/>
      <c r="D382" s="30"/>
    </row>
    <row r="383" spans="1:4" ht="12.75">
      <c r="A383" s="30"/>
      <c r="B383" s="30"/>
      <c r="C383" s="30"/>
      <c r="D383" s="30"/>
    </row>
    <row r="384" spans="1:4" ht="12.75">
      <c r="A384" s="30"/>
      <c r="B384" s="30"/>
      <c r="C384" s="30"/>
      <c r="D384" s="30"/>
    </row>
    <row r="385" spans="1:4" ht="12.75">
      <c r="A385" s="30"/>
      <c r="B385" s="30"/>
      <c r="C385" s="30"/>
      <c r="D385" s="30"/>
    </row>
    <row r="386" spans="1:4" ht="12.75">
      <c r="A386" s="30"/>
      <c r="B386" s="30"/>
      <c r="C386" s="30"/>
      <c r="D386"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3" manualBreakCount="3">
    <brk id="66" max="255" man="1"/>
    <brk id="162" max="255" man="1"/>
    <brk id="239" max="255" man="1"/>
  </rowBreaks>
</worksheet>
</file>

<file path=xl/worksheets/sheet19.xml><?xml version="1.0" encoding="utf-8"?>
<worksheet xmlns="http://schemas.openxmlformats.org/spreadsheetml/2006/main" xmlns:r="http://schemas.openxmlformats.org/officeDocument/2006/relationships">
  <sheetPr>
    <tabColor indexed="11"/>
  </sheetPr>
  <dimension ref="A1:R65"/>
  <sheetViews>
    <sheetView workbookViewId="0" topLeftCell="A1">
      <selection activeCell="A1" sqref="A1"/>
    </sheetView>
  </sheetViews>
  <sheetFormatPr defaultColWidth="9.00390625" defaultRowHeight="12.75"/>
  <cols>
    <col min="1" max="1" width="28.125" style="0" customWidth="1"/>
    <col min="2" max="2" width="17.875" style="0" customWidth="1"/>
    <col min="3" max="3" width="20.375" style="0" customWidth="1"/>
    <col min="4" max="4" width="16.00390625" style="0" customWidth="1"/>
    <col min="5" max="5" width="19.75390625" style="0" customWidth="1"/>
    <col min="6" max="6" width="16.00390625" style="0" customWidth="1"/>
    <col min="7" max="7" width="26.75390625" style="6" customWidth="1"/>
    <col min="8" max="8" width="14.75390625" style="0" customWidth="1"/>
    <col min="9" max="9" width="26.75390625" style="0" customWidth="1"/>
    <col min="10" max="10" width="22.625" style="0" customWidth="1"/>
    <col min="11" max="11" width="13.75390625" style="0" customWidth="1"/>
    <col min="12" max="12" width="20.375" style="0" customWidth="1"/>
    <col min="13" max="13" width="21.125" style="0" customWidth="1"/>
  </cols>
  <sheetData>
    <row r="1" spans="1:15" ht="16.5" thickBot="1">
      <c r="A1" s="108" t="s">
        <v>131</v>
      </c>
      <c r="B1" s="102"/>
      <c r="C1" s="102"/>
      <c r="D1" s="102"/>
      <c r="E1" s="102"/>
      <c r="F1" s="102"/>
      <c r="G1" s="102"/>
      <c r="H1" s="102"/>
      <c r="I1" s="102"/>
      <c r="J1" s="102"/>
      <c r="K1" s="30"/>
      <c r="L1" s="30"/>
      <c r="M1" s="30"/>
      <c r="N1" s="30"/>
      <c r="O1" s="30"/>
    </row>
    <row r="2" spans="1:15" ht="15">
      <c r="A2" s="121" t="s">
        <v>141</v>
      </c>
      <c r="B2" s="123"/>
      <c r="C2" s="123"/>
      <c r="D2" s="123"/>
      <c r="E2" s="123"/>
      <c r="F2" s="123"/>
      <c r="G2" s="123"/>
      <c r="H2" s="191"/>
      <c r="I2" s="123"/>
      <c r="J2" s="124"/>
      <c r="K2" s="30"/>
      <c r="L2" s="30"/>
      <c r="M2" s="30"/>
      <c r="N2" s="30"/>
      <c r="O2" s="30"/>
    </row>
    <row r="3" spans="1:15" ht="33.75" customHeight="1">
      <c r="A3" s="192" t="s">
        <v>142</v>
      </c>
      <c r="B3" s="193" t="s">
        <v>143</v>
      </c>
      <c r="C3" s="194" t="s">
        <v>1000</v>
      </c>
      <c r="D3" s="195"/>
      <c r="E3" s="207" t="s">
        <v>1001</v>
      </c>
      <c r="F3" s="137" t="s">
        <v>1002</v>
      </c>
      <c r="G3" s="196" t="s">
        <v>134</v>
      </c>
      <c r="H3" s="208" t="s">
        <v>146</v>
      </c>
      <c r="I3" s="197" t="s">
        <v>147</v>
      </c>
      <c r="J3" s="198" t="s">
        <v>139</v>
      </c>
      <c r="K3" s="30"/>
      <c r="L3" s="30"/>
      <c r="M3" s="30"/>
      <c r="N3" s="30"/>
      <c r="O3" s="30"/>
    </row>
    <row r="4" spans="1:15" ht="15">
      <c r="A4" s="199"/>
      <c r="B4" s="200"/>
      <c r="C4" s="122" t="s">
        <v>144</v>
      </c>
      <c r="D4" s="122" t="s">
        <v>145</v>
      </c>
      <c r="E4" s="122" t="s">
        <v>144</v>
      </c>
      <c r="F4" s="122" t="s">
        <v>145</v>
      </c>
      <c r="G4" s="201"/>
      <c r="H4" s="153"/>
      <c r="I4" s="153"/>
      <c r="J4" s="202"/>
      <c r="K4" s="30"/>
      <c r="L4" s="30"/>
      <c r="M4" s="30"/>
      <c r="N4" s="30"/>
      <c r="O4" s="30"/>
    </row>
    <row r="5" spans="1:15" ht="14.25">
      <c r="A5" s="97"/>
      <c r="B5" s="203"/>
      <c r="C5" s="110"/>
      <c r="D5" s="110"/>
      <c r="E5" s="110"/>
      <c r="F5" s="110"/>
      <c r="G5" s="204"/>
      <c r="H5" s="110"/>
      <c r="I5" s="110"/>
      <c r="J5" s="106"/>
      <c r="K5" s="30"/>
      <c r="L5" s="30"/>
      <c r="M5" s="30"/>
      <c r="N5" s="30"/>
      <c r="O5" s="30"/>
    </row>
    <row r="6" spans="1:15" ht="14.25">
      <c r="A6" s="97"/>
      <c r="B6" s="203"/>
      <c r="C6" s="110"/>
      <c r="D6" s="110"/>
      <c r="E6" s="110"/>
      <c r="F6" s="110"/>
      <c r="G6" s="204"/>
      <c r="H6" s="110"/>
      <c r="I6" s="110"/>
      <c r="J6" s="106"/>
      <c r="K6" s="30"/>
      <c r="L6" s="30"/>
      <c r="M6" s="30"/>
      <c r="N6" s="30"/>
      <c r="O6" s="30"/>
    </row>
    <row r="7" spans="1:15" ht="14.25">
      <c r="A7" s="97"/>
      <c r="B7" s="203"/>
      <c r="C7" s="110"/>
      <c r="D7" s="110"/>
      <c r="E7" s="110"/>
      <c r="F7" s="110"/>
      <c r="G7" s="204"/>
      <c r="H7" s="110"/>
      <c r="I7" s="110"/>
      <c r="J7" s="106"/>
      <c r="K7" s="30"/>
      <c r="L7" s="30"/>
      <c r="M7" s="30"/>
      <c r="N7" s="30"/>
      <c r="O7" s="30"/>
    </row>
    <row r="8" spans="1:15" ht="15" thickBot="1">
      <c r="A8" s="104"/>
      <c r="B8" s="205"/>
      <c r="C8" s="111"/>
      <c r="D8" s="111"/>
      <c r="E8" s="111"/>
      <c r="F8" s="111"/>
      <c r="G8" s="206"/>
      <c r="H8" s="111"/>
      <c r="I8" s="111"/>
      <c r="J8" s="107"/>
      <c r="K8" s="30"/>
      <c r="L8" s="30"/>
      <c r="M8" s="30"/>
      <c r="N8" s="30"/>
      <c r="O8" s="30"/>
    </row>
    <row r="9" spans="1:15" ht="15.75">
      <c r="A9" s="53"/>
      <c r="B9" s="30"/>
      <c r="C9" s="30"/>
      <c r="D9" s="30"/>
      <c r="E9" s="30"/>
      <c r="F9" s="30"/>
      <c r="G9" s="54"/>
      <c r="H9" s="30"/>
      <c r="I9" s="30"/>
      <c r="J9" s="30"/>
      <c r="K9" s="30"/>
      <c r="L9" s="30"/>
      <c r="M9" s="30"/>
      <c r="N9" s="30"/>
      <c r="O9" s="30"/>
    </row>
    <row r="10" spans="1:15" ht="12.75">
      <c r="A10" s="117"/>
      <c r="B10" s="30"/>
      <c r="C10" s="30"/>
      <c r="D10" s="30"/>
      <c r="E10" s="30"/>
      <c r="F10" s="30"/>
      <c r="G10" s="54"/>
      <c r="H10" s="30"/>
      <c r="I10" s="30"/>
      <c r="J10" s="30"/>
      <c r="K10" s="30"/>
      <c r="L10" s="30"/>
      <c r="M10" s="30"/>
      <c r="N10" s="30"/>
      <c r="O10" s="30"/>
    </row>
    <row r="11" spans="1:15" ht="12.75">
      <c r="A11" s="30"/>
      <c r="B11" s="30"/>
      <c r="C11" s="30"/>
      <c r="D11" s="30"/>
      <c r="E11" s="30"/>
      <c r="F11" s="30"/>
      <c r="G11" s="54"/>
      <c r="H11" s="30"/>
      <c r="I11" s="30"/>
      <c r="J11" s="30"/>
      <c r="K11" s="30"/>
      <c r="L11" s="30"/>
      <c r="M11" s="30"/>
      <c r="N11" s="30"/>
      <c r="O11" s="30"/>
    </row>
    <row r="12" spans="1:15" ht="12.75">
      <c r="A12" s="164"/>
      <c r="B12" s="30"/>
      <c r="C12" s="30"/>
      <c r="D12" s="30"/>
      <c r="E12" s="30"/>
      <c r="F12" s="30"/>
      <c r="G12" s="54"/>
      <c r="H12" s="30"/>
      <c r="I12" s="30"/>
      <c r="J12" s="30"/>
      <c r="K12" s="30"/>
      <c r="L12" s="30"/>
      <c r="M12" s="30"/>
      <c r="N12" s="30"/>
      <c r="O12" s="30"/>
    </row>
    <row r="13" spans="1:15" ht="12.75">
      <c r="A13" s="164"/>
      <c r="B13" s="30"/>
      <c r="C13" s="30"/>
      <c r="D13" s="30"/>
      <c r="E13" s="30"/>
      <c r="F13" s="30"/>
      <c r="G13" s="54"/>
      <c r="H13" s="30"/>
      <c r="I13" s="30"/>
      <c r="J13" s="30"/>
      <c r="K13" s="30"/>
      <c r="L13" s="30"/>
      <c r="M13" s="30"/>
      <c r="N13" s="30"/>
      <c r="O13" s="30"/>
    </row>
    <row r="14" spans="1:15" ht="12.75">
      <c r="A14" s="164"/>
      <c r="B14" s="30"/>
      <c r="C14" s="30"/>
      <c r="D14" s="30"/>
      <c r="E14" s="30"/>
      <c r="F14" s="30"/>
      <c r="G14" s="54"/>
      <c r="H14" s="30"/>
      <c r="I14" s="30"/>
      <c r="J14" s="30"/>
      <c r="K14" s="30"/>
      <c r="L14" s="30"/>
      <c r="M14" s="30"/>
      <c r="N14" s="30"/>
      <c r="O14" s="30"/>
    </row>
    <row r="15" spans="1:15" ht="12.75">
      <c r="A15" s="164"/>
      <c r="B15" s="30"/>
      <c r="C15" s="30"/>
      <c r="D15" s="30"/>
      <c r="E15" s="30"/>
      <c r="F15" s="30"/>
      <c r="G15" s="54"/>
      <c r="H15" s="30"/>
      <c r="I15" s="30"/>
      <c r="J15" s="30"/>
      <c r="K15" s="30"/>
      <c r="L15" s="30"/>
      <c r="M15" s="30"/>
      <c r="N15" s="30"/>
      <c r="O15" s="30"/>
    </row>
    <row r="16" spans="1:15" ht="12.75">
      <c r="A16" s="164"/>
      <c r="B16" s="31"/>
      <c r="C16" s="31"/>
      <c r="D16" s="31"/>
      <c r="E16" s="57"/>
      <c r="F16" s="57"/>
      <c r="G16" s="58"/>
      <c r="H16" s="59"/>
      <c r="I16" s="60"/>
      <c r="J16" s="30"/>
      <c r="K16" s="30"/>
      <c r="L16" s="31"/>
      <c r="M16" s="31"/>
      <c r="N16" s="30"/>
      <c r="O16" s="30"/>
    </row>
    <row r="17" spans="1:15" ht="12.75">
      <c r="A17" s="164"/>
      <c r="B17" s="30"/>
      <c r="C17" s="30"/>
      <c r="D17" s="52"/>
      <c r="E17" s="52"/>
      <c r="F17" s="52"/>
      <c r="G17" s="52"/>
      <c r="H17" s="52"/>
      <c r="I17" s="52"/>
      <c r="J17" s="52"/>
      <c r="K17" s="52"/>
      <c r="L17" s="31"/>
      <c r="M17" s="31"/>
      <c r="N17" s="30"/>
      <c r="O17" s="30"/>
    </row>
    <row r="18" spans="1:15" ht="12.75">
      <c r="A18" s="30"/>
      <c r="B18" s="30"/>
      <c r="C18" s="30"/>
      <c r="D18" s="30"/>
      <c r="E18" s="30"/>
      <c r="F18" s="30"/>
      <c r="G18" s="54"/>
      <c r="H18" s="30"/>
      <c r="I18" s="30"/>
      <c r="J18" s="30"/>
      <c r="K18" s="30"/>
      <c r="L18" s="30"/>
      <c r="M18" s="30"/>
      <c r="N18" s="30"/>
      <c r="O18" s="30"/>
    </row>
    <row r="19" spans="1:15" ht="12.75">
      <c r="A19" s="30"/>
      <c r="B19" s="30"/>
      <c r="C19" s="30"/>
      <c r="D19" s="30"/>
      <c r="E19" s="30"/>
      <c r="F19" s="30"/>
      <c r="G19" s="54"/>
      <c r="H19" s="30"/>
      <c r="I19" s="30"/>
      <c r="J19" s="30"/>
      <c r="K19" s="30"/>
      <c r="L19" s="30"/>
      <c r="M19" s="30"/>
      <c r="N19" s="30"/>
      <c r="O19" s="30"/>
    </row>
    <row r="20" spans="1:15" ht="12.75">
      <c r="A20" s="30"/>
      <c r="B20" s="30"/>
      <c r="C20" s="30"/>
      <c r="D20" s="30"/>
      <c r="E20" s="30"/>
      <c r="F20" s="30"/>
      <c r="G20" s="54"/>
      <c r="H20" s="30"/>
      <c r="I20" s="30"/>
      <c r="J20" s="30"/>
      <c r="K20" s="30"/>
      <c r="L20" s="30"/>
      <c r="M20" s="30"/>
      <c r="N20" s="30"/>
      <c r="O20" s="30"/>
    </row>
    <row r="21" spans="1:15" ht="12.75">
      <c r="A21" s="30"/>
      <c r="B21" s="30"/>
      <c r="C21" s="30"/>
      <c r="D21" s="30"/>
      <c r="E21" s="30"/>
      <c r="F21" s="30"/>
      <c r="G21" s="54"/>
      <c r="H21" s="30"/>
      <c r="I21" s="30"/>
      <c r="J21" s="30"/>
      <c r="K21" s="30"/>
      <c r="L21" s="30"/>
      <c r="M21" s="30"/>
      <c r="N21" s="30"/>
      <c r="O21" s="30"/>
    </row>
    <row r="22" spans="1:15" ht="12.75">
      <c r="A22" s="30"/>
      <c r="B22" s="30"/>
      <c r="C22" s="30"/>
      <c r="D22" s="30"/>
      <c r="E22" s="30"/>
      <c r="F22" s="30"/>
      <c r="G22" s="54"/>
      <c r="H22" s="30"/>
      <c r="I22" s="30"/>
      <c r="J22" s="30"/>
      <c r="K22" s="30"/>
      <c r="L22" s="30"/>
      <c r="M22" s="30"/>
      <c r="N22" s="30"/>
      <c r="O22" s="30"/>
    </row>
    <row r="23" spans="1:15" ht="12.75">
      <c r="A23" s="30"/>
      <c r="B23" s="30"/>
      <c r="C23" s="30"/>
      <c r="D23" s="30"/>
      <c r="E23" s="30"/>
      <c r="F23" s="30"/>
      <c r="G23" s="54"/>
      <c r="H23" s="30"/>
      <c r="I23" s="30"/>
      <c r="J23" s="30"/>
      <c r="K23" s="30"/>
      <c r="L23" s="30"/>
      <c r="M23" s="30"/>
      <c r="N23" s="30"/>
      <c r="O23" s="30"/>
    </row>
    <row r="24" spans="1:15" ht="12.75">
      <c r="A24" s="30"/>
      <c r="B24" s="30"/>
      <c r="C24" s="30"/>
      <c r="D24" s="30"/>
      <c r="E24" s="30"/>
      <c r="F24" s="30"/>
      <c r="G24" s="54"/>
      <c r="H24" s="30"/>
      <c r="I24" s="30"/>
      <c r="J24" s="30"/>
      <c r="K24" s="30"/>
      <c r="L24" s="30"/>
      <c r="M24" s="30"/>
      <c r="N24" s="30"/>
      <c r="O24" s="30"/>
    </row>
    <row r="25" spans="1:15" ht="12.75">
      <c r="A25" s="30"/>
      <c r="B25" s="30"/>
      <c r="C25" s="30"/>
      <c r="D25" s="30"/>
      <c r="E25" s="30"/>
      <c r="F25" s="30"/>
      <c r="G25" s="54"/>
      <c r="H25" s="30"/>
      <c r="I25" s="30"/>
      <c r="J25" s="30"/>
      <c r="K25" s="30"/>
      <c r="L25" s="30"/>
      <c r="M25" s="30"/>
      <c r="N25" s="30"/>
      <c r="O25" s="30"/>
    </row>
    <row r="26" spans="1:15" ht="15.75">
      <c r="A26" s="53"/>
      <c r="B26" s="30"/>
      <c r="C26" s="30"/>
      <c r="D26" s="30"/>
      <c r="E26" s="30"/>
      <c r="F26" s="30"/>
      <c r="G26" s="54"/>
      <c r="H26" s="30"/>
      <c r="I26" s="30"/>
      <c r="J26" s="30"/>
      <c r="K26" s="30"/>
      <c r="L26" s="30"/>
      <c r="M26" s="30"/>
      <c r="N26" s="30"/>
      <c r="O26" s="30"/>
    </row>
    <row r="27" spans="1:15" ht="12.75">
      <c r="A27" s="30"/>
      <c r="B27" s="30"/>
      <c r="C27" s="30"/>
      <c r="D27" s="30"/>
      <c r="E27" s="30"/>
      <c r="F27" s="30"/>
      <c r="G27" s="54"/>
      <c r="H27" s="30"/>
      <c r="I27" s="30"/>
      <c r="J27" s="30"/>
      <c r="K27" s="30"/>
      <c r="L27" s="30"/>
      <c r="M27" s="30"/>
      <c r="N27" s="30"/>
      <c r="O27" s="30"/>
    </row>
    <row r="28" spans="1:15" ht="12.75">
      <c r="A28" s="55"/>
      <c r="B28" s="30"/>
      <c r="C28" s="30"/>
      <c r="D28" s="30"/>
      <c r="E28" s="30"/>
      <c r="F28" s="30"/>
      <c r="G28" s="54"/>
      <c r="H28" s="30"/>
      <c r="I28" s="30"/>
      <c r="J28" s="30"/>
      <c r="K28" s="30"/>
      <c r="L28" s="30"/>
      <c r="M28" s="30"/>
      <c r="N28" s="30"/>
      <c r="O28" s="30"/>
    </row>
    <row r="29" spans="1:18" ht="12.75">
      <c r="A29" s="61"/>
      <c r="B29" s="61"/>
      <c r="C29" s="61"/>
      <c r="D29" s="61"/>
      <c r="E29" s="61"/>
      <c r="F29" s="61"/>
      <c r="G29" s="52"/>
      <c r="H29" s="61"/>
      <c r="I29" s="61"/>
      <c r="J29" s="61"/>
      <c r="K29" s="61"/>
      <c r="L29" s="61"/>
      <c r="M29" s="61"/>
      <c r="N29" s="61"/>
      <c r="O29" s="61"/>
      <c r="P29" s="22"/>
      <c r="Q29" s="22"/>
      <c r="R29" s="22"/>
    </row>
    <row r="30" spans="1:15" ht="12.75">
      <c r="A30" s="56"/>
      <c r="B30" s="62"/>
      <c r="C30" s="57"/>
      <c r="D30" s="57"/>
      <c r="E30" s="31"/>
      <c r="F30" s="31"/>
      <c r="G30" s="31"/>
      <c r="H30" s="31"/>
      <c r="I30" s="31"/>
      <c r="J30" s="31"/>
      <c r="K30" s="30"/>
      <c r="L30" s="30"/>
      <c r="M30" s="30"/>
      <c r="N30" s="30"/>
      <c r="O30" s="30"/>
    </row>
    <row r="31" spans="1:15" ht="12.75">
      <c r="A31" s="30"/>
      <c r="B31" s="30"/>
      <c r="C31" s="30"/>
      <c r="D31" s="30"/>
      <c r="E31" s="30"/>
      <c r="F31" s="30"/>
      <c r="G31" s="54"/>
      <c r="H31" s="30"/>
      <c r="I31" s="30"/>
      <c r="J31" s="30"/>
      <c r="K31" s="30"/>
      <c r="L31" s="30"/>
      <c r="M31" s="30"/>
      <c r="N31" s="30"/>
      <c r="O31" s="30"/>
    </row>
    <row r="32" spans="1:15" ht="12.75">
      <c r="A32" s="30"/>
      <c r="B32" s="30"/>
      <c r="C32" s="30"/>
      <c r="D32" s="30"/>
      <c r="E32" s="30"/>
      <c r="F32" s="30"/>
      <c r="G32" s="54"/>
      <c r="H32" s="30"/>
      <c r="I32" s="30"/>
      <c r="J32" s="30"/>
      <c r="K32" s="30"/>
      <c r="L32" s="30"/>
      <c r="M32" s="30"/>
      <c r="N32" s="30"/>
      <c r="O32" s="30"/>
    </row>
    <row r="33" spans="1:15" ht="12.75">
      <c r="A33" s="30"/>
      <c r="B33" s="30"/>
      <c r="C33" s="30"/>
      <c r="D33" s="30"/>
      <c r="E33" s="30"/>
      <c r="F33" s="30"/>
      <c r="G33" s="54"/>
      <c r="H33" s="30"/>
      <c r="I33" s="30"/>
      <c r="J33" s="30"/>
      <c r="K33" s="30"/>
      <c r="L33" s="30"/>
      <c r="M33" s="30"/>
      <c r="N33" s="30"/>
      <c r="O33" s="30"/>
    </row>
    <row r="34" spans="1:15" ht="12.75">
      <c r="A34" s="30"/>
      <c r="B34" s="30"/>
      <c r="C34" s="30"/>
      <c r="D34" s="30"/>
      <c r="E34" s="30"/>
      <c r="F34" s="30"/>
      <c r="G34" s="54"/>
      <c r="H34" s="30"/>
      <c r="I34" s="30"/>
      <c r="J34" s="30"/>
      <c r="K34" s="30"/>
      <c r="L34" s="30"/>
      <c r="M34" s="30"/>
      <c r="N34" s="30"/>
      <c r="O34" s="30"/>
    </row>
    <row r="35" spans="1:15" ht="12.75">
      <c r="A35" s="30"/>
      <c r="B35" s="30"/>
      <c r="C35" s="30"/>
      <c r="D35" s="30"/>
      <c r="E35" s="30"/>
      <c r="F35" s="30"/>
      <c r="G35" s="54"/>
      <c r="H35" s="30"/>
      <c r="I35" s="30"/>
      <c r="J35" s="30"/>
      <c r="K35" s="30"/>
      <c r="L35" s="30"/>
      <c r="M35" s="30"/>
      <c r="N35" s="30"/>
      <c r="O35" s="30"/>
    </row>
    <row r="36" spans="1:15" ht="12.75">
      <c r="A36" s="30"/>
      <c r="B36" s="30"/>
      <c r="C36" s="30"/>
      <c r="D36" s="30"/>
      <c r="E36" s="30"/>
      <c r="F36" s="30"/>
      <c r="G36" s="54"/>
      <c r="H36" s="30"/>
      <c r="I36" s="30"/>
      <c r="J36" s="30"/>
      <c r="K36" s="30"/>
      <c r="L36" s="30"/>
      <c r="M36" s="30"/>
      <c r="N36" s="30"/>
      <c r="O36" s="30"/>
    </row>
    <row r="37" spans="1:15" ht="12.75">
      <c r="A37" s="30"/>
      <c r="B37" s="30"/>
      <c r="C37" s="30"/>
      <c r="D37" s="30"/>
      <c r="E37" s="30"/>
      <c r="F37" s="30"/>
      <c r="G37" s="54"/>
      <c r="H37" s="30"/>
      <c r="I37" s="30"/>
      <c r="J37" s="30"/>
      <c r="K37" s="30"/>
      <c r="L37" s="30"/>
      <c r="M37" s="30"/>
      <c r="N37" s="30"/>
      <c r="O37" s="30"/>
    </row>
    <row r="38" spans="1:15" ht="12.75">
      <c r="A38" s="30"/>
      <c r="B38" s="30"/>
      <c r="C38" s="30"/>
      <c r="D38" s="30"/>
      <c r="E38" s="30"/>
      <c r="F38" s="30"/>
      <c r="G38" s="54"/>
      <c r="H38" s="30"/>
      <c r="I38" s="30"/>
      <c r="J38" s="30"/>
      <c r="K38" s="30"/>
      <c r="L38" s="30"/>
      <c r="M38" s="30"/>
      <c r="N38" s="30"/>
      <c r="O38" s="30"/>
    </row>
    <row r="39" spans="1:15" ht="12.75">
      <c r="A39" s="30"/>
      <c r="B39" s="30"/>
      <c r="C39" s="30"/>
      <c r="D39" s="30"/>
      <c r="E39" s="30"/>
      <c r="F39" s="30"/>
      <c r="G39" s="54"/>
      <c r="H39" s="30"/>
      <c r="I39" s="30"/>
      <c r="J39" s="30"/>
      <c r="K39" s="30"/>
      <c r="L39" s="30"/>
      <c r="M39" s="30"/>
      <c r="N39" s="30"/>
      <c r="O39" s="30"/>
    </row>
    <row r="40" spans="1:15" ht="12.75">
      <c r="A40" s="30"/>
      <c r="B40" s="30"/>
      <c r="C40" s="30"/>
      <c r="D40" s="30"/>
      <c r="E40" s="30"/>
      <c r="F40" s="30"/>
      <c r="G40" s="54"/>
      <c r="H40" s="30"/>
      <c r="I40" s="30"/>
      <c r="J40" s="30"/>
      <c r="K40" s="30"/>
      <c r="L40" s="30"/>
      <c r="M40" s="30"/>
      <c r="N40" s="30"/>
      <c r="O40" s="30"/>
    </row>
    <row r="41" spans="1:15" ht="12.75">
      <c r="A41" s="30"/>
      <c r="B41" s="30"/>
      <c r="C41" s="30"/>
      <c r="D41" s="30"/>
      <c r="E41" s="30"/>
      <c r="F41" s="30"/>
      <c r="G41" s="54"/>
      <c r="H41" s="30"/>
      <c r="I41" s="30"/>
      <c r="J41" s="30"/>
      <c r="K41" s="30"/>
      <c r="L41" s="30"/>
      <c r="M41" s="30"/>
      <c r="N41" s="30"/>
      <c r="O41" s="30"/>
    </row>
    <row r="42" spans="1:15" ht="12.75">
      <c r="A42" s="30"/>
      <c r="B42" s="30"/>
      <c r="C42" s="30"/>
      <c r="D42" s="30"/>
      <c r="E42" s="30"/>
      <c r="F42" s="30"/>
      <c r="G42" s="54"/>
      <c r="H42" s="30"/>
      <c r="I42" s="30"/>
      <c r="J42" s="30"/>
      <c r="K42" s="30"/>
      <c r="L42" s="30"/>
      <c r="M42" s="30"/>
      <c r="N42" s="30"/>
      <c r="O42" s="30"/>
    </row>
    <row r="43" spans="1:15" ht="12.75">
      <c r="A43" s="30"/>
      <c r="B43" s="30"/>
      <c r="C43" s="30"/>
      <c r="D43" s="30"/>
      <c r="E43" s="30"/>
      <c r="F43" s="30"/>
      <c r="G43" s="54"/>
      <c r="H43" s="30"/>
      <c r="I43" s="30"/>
      <c r="J43" s="30"/>
      <c r="K43" s="30"/>
      <c r="L43" s="30"/>
      <c r="M43" s="30"/>
      <c r="N43" s="30"/>
      <c r="O43" s="30"/>
    </row>
    <row r="44" spans="1:15" ht="12.75">
      <c r="A44" s="30"/>
      <c r="B44" s="30"/>
      <c r="C44" s="30"/>
      <c r="D44" s="30"/>
      <c r="E44" s="30"/>
      <c r="F44" s="30"/>
      <c r="G44" s="54"/>
      <c r="H44" s="30"/>
      <c r="I44" s="30"/>
      <c r="J44" s="30"/>
      <c r="K44" s="30"/>
      <c r="L44" s="30"/>
      <c r="M44" s="30"/>
      <c r="N44" s="30"/>
      <c r="O44" s="30"/>
    </row>
    <row r="45" spans="1:15" ht="12.75">
      <c r="A45" s="30"/>
      <c r="B45" s="30"/>
      <c r="C45" s="30"/>
      <c r="D45" s="30"/>
      <c r="E45" s="30"/>
      <c r="F45" s="30"/>
      <c r="G45" s="54"/>
      <c r="H45" s="30"/>
      <c r="I45" s="30"/>
      <c r="J45" s="30"/>
      <c r="K45" s="30"/>
      <c r="L45" s="30"/>
      <c r="M45" s="30"/>
      <c r="N45" s="30"/>
      <c r="O45" s="30"/>
    </row>
    <row r="46" spans="1:15" ht="12.75">
      <c r="A46" s="30"/>
      <c r="B46" s="30"/>
      <c r="C46" s="30"/>
      <c r="D46" s="30"/>
      <c r="E46" s="30"/>
      <c r="F46" s="30"/>
      <c r="G46" s="54"/>
      <c r="H46" s="30"/>
      <c r="I46" s="30"/>
      <c r="J46" s="30"/>
      <c r="K46" s="30"/>
      <c r="L46" s="30"/>
      <c r="M46" s="30"/>
      <c r="N46" s="30"/>
      <c r="O46" s="30"/>
    </row>
    <row r="47" spans="1:15" ht="12.75">
      <c r="A47" s="30"/>
      <c r="B47" s="30"/>
      <c r="C47" s="30"/>
      <c r="D47" s="30"/>
      <c r="E47" s="30"/>
      <c r="F47" s="30"/>
      <c r="G47" s="54"/>
      <c r="H47" s="30"/>
      <c r="I47" s="30"/>
      <c r="J47" s="30"/>
      <c r="K47" s="30"/>
      <c r="L47" s="30"/>
      <c r="M47" s="30"/>
      <c r="N47" s="30"/>
      <c r="O47" s="30"/>
    </row>
    <row r="48" spans="1:15" ht="12.75">
      <c r="A48" s="30"/>
      <c r="B48" s="30"/>
      <c r="C48" s="30"/>
      <c r="D48" s="30"/>
      <c r="E48" s="30"/>
      <c r="F48" s="30"/>
      <c r="G48" s="54"/>
      <c r="H48" s="30"/>
      <c r="I48" s="30"/>
      <c r="J48" s="30"/>
      <c r="K48" s="30"/>
      <c r="L48" s="30"/>
      <c r="M48" s="30"/>
      <c r="N48" s="30"/>
      <c r="O48" s="30"/>
    </row>
    <row r="49" spans="1:15" ht="12.75">
      <c r="A49" s="30"/>
      <c r="B49" s="30"/>
      <c r="C49" s="30"/>
      <c r="D49" s="30"/>
      <c r="E49" s="30"/>
      <c r="F49" s="30"/>
      <c r="G49" s="54"/>
      <c r="H49" s="30"/>
      <c r="I49" s="30"/>
      <c r="J49" s="30"/>
      <c r="K49" s="30"/>
      <c r="L49" s="30"/>
      <c r="M49" s="30"/>
      <c r="N49" s="30"/>
      <c r="O49" s="30"/>
    </row>
    <row r="50" spans="1:15" ht="12.75">
      <c r="A50" s="30"/>
      <c r="B50" s="30"/>
      <c r="C50" s="30"/>
      <c r="D50" s="30"/>
      <c r="E50" s="30"/>
      <c r="F50" s="30"/>
      <c r="G50" s="54"/>
      <c r="H50" s="30"/>
      <c r="I50" s="30"/>
      <c r="J50" s="30"/>
      <c r="K50" s="30"/>
      <c r="L50" s="30"/>
      <c r="M50" s="30"/>
      <c r="N50" s="30"/>
      <c r="O50" s="30"/>
    </row>
    <row r="51" spans="1:15" ht="12.75">
      <c r="A51" s="30"/>
      <c r="B51" s="30"/>
      <c r="C51" s="30"/>
      <c r="D51" s="30"/>
      <c r="E51" s="30"/>
      <c r="F51" s="30"/>
      <c r="G51" s="54"/>
      <c r="H51" s="30"/>
      <c r="I51" s="30"/>
      <c r="J51" s="30"/>
      <c r="K51" s="30"/>
      <c r="L51" s="30"/>
      <c r="M51" s="30"/>
      <c r="N51" s="30"/>
      <c r="O51" s="30"/>
    </row>
    <row r="52" spans="1:15" ht="12.75">
      <c r="A52" s="30"/>
      <c r="B52" s="30"/>
      <c r="C52" s="30"/>
      <c r="D52" s="30"/>
      <c r="E52" s="30"/>
      <c r="F52" s="30"/>
      <c r="G52" s="54"/>
      <c r="H52" s="30"/>
      <c r="I52" s="30"/>
      <c r="J52" s="30"/>
      <c r="K52" s="30"/>
      <c r="L52" s="30"/>
      <c r="M52" s="30"/>
      <c r="N52" s="30"/>
      <c r="O52" s="30"/>
    </row>
    <row r="53" spans="1:15" ht="12.75">
      <c r="A53" s="30"/>
      <c r="B53" s="30"/>
      <c r="C53" s="30"/>
      <c r="D53" s="30"/>
      <c r="E53" s="30"/>
      <c r="F53" s="30"/>
      <c r="G53" s="54"/>
      <c r="H53" s="30"/>
      <c r="I53" s="30"/>
      <c r="J53" s="30"/>
      <c r="K53" s="30"/>
      <c r="L53" s="30"/>
      <c r="M53" s="30"/>
      <c r="N53" s="30"/>
      <c r="O53" s="30"/>
    </row>
    <row r="54" spans="1:15" ht="12.75">
      <c r="A54" s="30"/>
      <c r="B54" s="30"/>
      <c r="C54" s="30"/>
      <c r="D54" s="30"/>
      <c r="E54" s="30"/>
      <c r="F54" s="30"/>
      <c r="G54" s="54"/>
      <c r="H54" s="30"/>
      <c r="I54" s="30"/>
      <c r="J54" s="30"/>
      <c r="K54" s="30"/>
      <c r="L54" s="30"/>
      <c r="M54" s="30"/>
      <c r="N54" s="30"/>
      <c r="O54" s="30"/>
    </row>
    <row r="55" spans="1:15" ht="12.75">
      <c r="A55" s="30"/>
      <c r="B55" s="30"/>
      <c r="C55" s="30"/>
      <c r="D55" s="30"/>
      <c r="E55" s="30"/>
      <c r="F55" s="30"/>
      <c r="G55" s="54"/>
      <c r="H55" s="30"/>
      <c r="I55" s="30"/>
      <c r="J55" s="30"/>
      <c r="K55" s="30"/>
      <c r="L55" s="30"/>
      <c r="M55" s="30"/>
      <c r="N55" s="30"/>
      <c r="O55" s="30"/>
    </row>
    <row r="56" spans="1:15" ht="12.75">
      <c r="A56" s="30"/>
      <c r="B56" s="30"/>
      <c r="C56" s="30"/>
      <c r="D56" s="30"/>
      <c r="E56" s="30"/>
      <c r="F56" s="30"/>
      <c r="G56" s="54"/>
      <c r="H56" s="30"/>
      <c r="I56" s="30"/>
      <c r="J56" s="30"/>
      <c r="K56" s="30"/>
      <c r="L56" s="30"/>
      <c r="M56" s="30"/>
      <c r="N56" s="30"/>
      <c r="O56" s="30"/>
    </row>
    <row r="57" spans="1:15" ht="12.75">
      <c r="A57" s="30"/>
      <c r="B57" s="30"/>
      <c r="C57" s="30"/>
      <c r="D57" s="30"/>
      <c r="E57" s="30"/>
      <c r="F57" s="30"/>
      <c r="G57" s="54"/>
      <c r="H57" s="30"/>
      <c r="I57" s="30"/>
      <c r="J57" s="30"/>
      <c r="K57" s="30"/>
      <c r="L57" s="30"/>
      <c r="M57" s="30"/>
      <c r="N57" s="30"/>
      <c r="O57" s="30"/>
    </row>
    <row r="58" spans="1:15" ht="12.75">
      <c r="A58" s="30"/>
      <c r="B58" s="30"/>
      <c r="C58" s="30"/>
      <c r="D58" s="30"/>
      <c r="E58" s="30"/>
      <c r="F58" s="30"/>
      <c r="G58" s="54"/>
      <c r="H58" s="30"/>
      <c r="I58" s="30"/>
      <c r="J58" s="30"/>
      <c r="K58" s="30"/>
      <c r="L58" s="30"/>
      <c r="M58" s="30"/>
      <c r="N58" s="30"/>
      <c r="O58" s="30"/>
    </row>
    <row r="59" spans="1:15" ht="12.75">
      <c r="A59" s="30"/>
      <c r="B59" s="30"/>
      <c r="C59" s="30"/>
      <c r="D59" s="30"/>
      <c r="E59" s="30"/>
      <c r="F59" s="30"/>
      <c r="G59" s="54"/>
      <c r="H59" s="30"/>
      <c r="I59" s="30"/>
      <c r="J59" s="30"/>
      <c r="K59" s="30"/>
      <c r="L59" s="30"/>
      <c r="M59" s="30"/>
      <c r="N59" s="30"/>
      <c r="O59" s="30"/>
    </row>
    <row r="60" spans="1:15" ht="12.75">
      <c r="A60" s="30"/>
      <c r="B60" s="30"/>
      <c r="C60" s="30"/>
      <c r="D60" s="30"/>
      <c r="E60" s="30"/>
      <c r="F60" s="30"/>
      <c r="G60" s="54"/>
      <c r="H60" s="30"/>
      <c r="I60" s="30"/>
      <c r="J60" s="30"/>
      <c r="K60" s="30"/>
      <c r="L60" s="30"/>
      <c r="M60" s="30"/>
      <c r="N60" s="30"/>
      <c r="O60" s="30"/>
    </row>
    <row r="61" spans="1:15" ht="12.75">
      <c r="A61" s="30"/>
      <c r="B61" s="30"/>
      <c r="C61" s="30"/>
      <c r="D61" s="30"/>
      <c r="E61" s="30"/>
      <c r="F61" s="30"/>
      <c r="G61" s="54"/>
      <c r="H61" s="30"/>
      <c r="I61" s="30"/>
      <c r="J61" s="30"/>
      <c r="K61" s="30"/>
      <c r="L61" s="30"/>
      <c r="M61" s="30"/>
      <c r="N61" s="30"/>
      <c r="O61" s="30"/>
    </row>
    <row r="62" spans="1:15" ht="12.75">
      <c r="A62" s="30"/>
      <c r="B62" s="30"/>
      <c r="C62" s="30"/>
      <c r="D62" s="30"/>
      <c r="E62" s="30"/>
      <c r="F62" s="30"/>
      <c r="G62" s="54"/>
      <c r="H62" s="30"/>
      <c r="I62" s="30"/>
      <c r="J62" s="30"/>
      <c r="K62" s="30"/>
      <c r="L62" s="30"/>
      <c r="M62" s="30"/>
      <c r="N62" s="30"/>
      <c r="O62" s="30"/>
    </row>
    <row r="63" spans="1:15" ht="12.75">
      <c r="A63" s="30"/>
      <c r="B63" s="30"/>
      <c r="C63" s="30"/>
      <c r="D63" s="30"/>
      <c r="E63" s="30"/>
      <c r="F63" s="30"/>
      <c r="G63" s="54"/>
      <c r="H63" s="30"/>
      <c r="I63" s="30"/>
      <c r="J63" s="30"/>
      <c r="K63" s="30"/>
      <c r="L63" s="30"/>
      <c r="M63" s="30"/>
      <c r="N63" s="30"/>
      <c r="O63" s="30"/>
    </row>
    <row r="64" spans="1:15" ht="12.75">
      <c r="A64" s="30"/>
      <c r="B64" s="30"/>
      <c r="C64" s="30"/>
      <c r="D64" s="30"/>
      <c r="E64" s="30"/>
      <c r="F64" s="30"/>
      <c r="G64" s="54"/>
      <c r="H64" s="30"/>
      <c r="I64" s="30"/>
      <c r="J64" s="30"/>
      <c r="K64" s="30"/>
      <c r="L64" s="30"/>
      <c r="M64" s="30"/>
      <c r="N64" s="30"/>
      <c r="O64" s="30"/>
    </row>
    <row r="65" spans="1:15" ht="12.75">
      <c r="A65" s="30"/>
      <c r="B65" s="30"/>
      <c r="C65" s="30"/>
      <c r="D65" s="30"/>
      <c r="E65" s="30"/>
      <c r="F65" s="30"/>
      <c r="G65" s="54"/>
      <c r="H65" s="30"/>
      <c r="I65" s="30"/>
      <c r="J65" s="30"/>
      <c r="K65" s="30"/>
      <c r="L65" s="30"/>
      <c r="M65" s="30"/>
      <c r="N65" s="30"/>
      <c r="O65"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F37"/>
  <sheetViews>
    <sheetView zoomScaleSheetLayoutView="65" workbookViewId="0" topLeftCell="A1">
      <selection activeCell="A1" sqref="A1"/>
    </sheetView>
  </sheetViews>
  <sheetFormatPr defaultColWidth="9.00390625" defaultRowHeight="12.75"/>
  <cols>
    <col min="1" max="1" width="62.25390625" style="324" customWidth="1"/>
    <col min="2" max="2" width="13.625" style="0" bestFit="1" customWidth="1"/>
    <col min="3" max="3" width="15.125" style="0" bestFit="1" customWidth="1"/>
    <col min="4" max="5" width="13.625" style="0" bestFit="1" customWidth="1"/>
    <col min="6" max="6" width="11.125" style="0" bestFit="1" customWidth="1"/>
    <col min="8" max="8" width="10.875" style="0" customWidth="1"/>
    <col min="9" max="9" width="10.75390625" style="0" customWidth="1"/>
    <col min="10" max="10" width="10.875" style="0" customWidth="1"/>
    <col min="11" max="11" width="12.00390625" style="0" customWidth="1"/>
    <col min="12" max="12" width="10.875" style="0" customWidth="1"/>
  </cols>
  <sheetData>
    <row r="1" spans="1:5" ht="18.75" thickBot="1">
      <c r="A1" s="314"/>
      <c r="B1" s="102"/>
      <c r="C1" s="102"/>
      <c r="D1" s="102"/>
      <c r="E1" s="102"/>
    </row>
    <row r="2" spans="1:5" ht="23.25" thickTop="1">
      <c r="A2" s="303"/>
      <c r="B2" s="304" t="s">
        <v>1060</v>
      </c>
      <c r="C2" s="304" t="s">
        <v>1061</v>
      </c>
      <c r="D2" s="304" t="s">
        <v>1062</v>
      </c>
      <c r="E2" s="305" t="s">
        <v>1048</v>
      </c>
    </row>
    <row r="3" spans="1:5" ht="12.75">
      <c r="A3" s="306">
        <v>2002</v>
      </c>
      <c r="B3" s="307">
        <v>3.8879</v>
      </c>
      <c r="C3" s="464">
        <v>3.5015</v>
      </c>
      <c r="D3" s="464">
        <v>4.2116</v>
      </c>
      <c r="E3" s="463">
        <v>4.0202</v>
      </c>
    </row>
    <row r="4" spans="1:5" ht="13.5" thickBot="1">
      <c r="A4" s="308">
        <v>2003</v>
      </c>
      <c r="B4" s="309">
        <v>4.4374666666666664</v>
      </c>
      <c r="C4" s="465">
        <v>4.1286</v>
      </c>
      <c r="D4" s="309">
        <v>4.717</v>
      </c>
      <c r="E4" s="310">
        <v>4.717</v>
      </c>
    </row>
    <row r="5" spans="1:5" ht="18.75" thickTop="1">
      <c r="A5" s="314"/>
      <c r="B5" s="102"/>
      <c r="C5" s="102"/>
      <c r="D5" s="102"/>
      <c r="E5" s="102"/>
    </row>
    <row r="6" spans="1:5" ht="13.5" thickBot="1">
      <c r="A6" s="315"/>
      <c r="B6" s="102"/>
      <c r="C6" s="102"/>
      <c r="D6" s="102"/>
      <c r="E6" s="102"/>
    </row>
    <row r="7" spans="1:5" ht="12.75">
      <c r="A7" s="316" t="s">
        <v>340</v>
      </c>
      <c r="B7" s="868" t="s">
        <v>173</v>
      </c>
      <c r="C7" s="869"/>
      <c r="D7" s="868" t="s">
        <v>1063</v>
      </c>
      <c r="E7" s="870"/>
    </row>
    <row r="8" spans="1:5" ht="27" customHeight="1">
      <c r="A8" s="317"/>
      <c r="B8" s="311">
        <v>2003</v>
      </c>
      <c r="C8" s="312">
        <v>2002</v>
      </c>
      <c r="D8" s="311">
        <v>2003</v>
      </c>
      <c r="E8" s="313">
        <v>2002</v>
      </c>
    </row>
    <row r="9" spans="1:6" ht="28.5">
      <c r="A9" s="318" t="s">
        <v>1012</v>
      </c>
      <c r="B9" s="466">
        <f>'SA-P'!C4</f>
        <v>311646.07</v>
      </c>
      <c r="C9" s="466">
        <f>'SA-P'!D4</f>
        <v>24800</v>
      </c>
      <c r="D9" s="467">
        <f>B9/$B$4</f>
        <v>70230.62783570206</v>
      </c>
      <c r="E9" s="468">
        <f>C9/$B$3</f>
        <v>6378.764885928136</v>
      </c>
      <c r="F9" s="270"/>
    </row>
    <row r="10" spans="1:6" ht="14.25">
      <c r="A10" s="318" t="s">
        <v>78</v>
      </c>
      <c r="B10" s="466">
        <f>'SA-P'!C24</f>
        <v>-873938.3999999998</v>
      </c>
      <c r="C10" s="466">
        <f>'SA-P'!D24</f>
        <v>-2191033.7199999997</v>
      </c>
      <c r="D10" s="467">
        <f>B10/$B$4</f>
        <v>-196945.34419037885</v>
      </c>
      <c r="E10" s="468">
        <f>C10/$B$3</f>
        <v>-563551.9740734071</v>
      </c>
      <c r="F10" s="270"/>
    </row>
    <row r="11" spans="1:6" ht="14.25">
      <c r="A11" s="318" t="s">
        <v>1013</v>
      </c>
      <c r="B11" s="466">
        <f>'SA-P'!C43</f>
        <v>-351872.7499999986</v>
      </c>
      <c r="C11" s="466">
        <f>'SA-P'!D43</f>
        <v>-22760202.61</v>
      </c>
      <c r="D11" s="467">
        <f>B11/$B$4</f>
        <v>-79295.86325531053</v>
      </c>
      <c r="E11" s="468">
        <f>C11/$B$3</f>
        <v>-5854112.145374109</v>
      </c>
      <c r="F11" s="270"/>
    </row>
    <row r="12" spans="1:6" ht="14.25">
      <c r="A12" s="318" t="s">
        <v>1014</v>
      </c>
      <c r="B12" s="466">
        <f>'SA-P'!C49</f>
        <v>897723.8700000015</v>
      </c>
      <c r="C12" s="466">
        <f>'SA-P'!D49</f>
        <v>-22816611.79</v>
      </c>
      <c r="D12" s="467">
        <f>B12/$B$4</f>
        <v>202305.49036988107</v>
      </c>
      <c r="E12" s="468">
        <f>C12/$B$3</f>
        <v>-5868621.052496206</v>
      </c>
      <c r="F12" s="270"/>
    </row>
    <row r="13" spans="1:6" ht="14.25">
      <c r="A13" s="318" t="s">
        <v>79</v>
      </c>
      <c r="B13" s="466">
        <f>'SA-P'!C146</f>
        <v>-909813.0999999985</v>
      </c>
      <c r="C13" s="466">
        <f>'SA-P'!D146</f>
        <v>-3831413.3699999973</v>
      </c>
      <c r="D13" s="467">
        <f aca="true" t="shared" si="0" ref="D13:D22">B13/$E$4</f>
        <v>-192879.60568157697</v>
      </c>
      <c r="E13" s="468">
        <f aca="true" t="shared" si="1" ref="E13:E22">C13/$E$3</f>
        <v>-953040.4880354204</v>
      </c>
      <c r="F13" s="270"/>
    </row>
    <row r="14" spans="1:6" ht="14.25">
      <c r="A14" s="318" t="s">
        <v>80</v>
      </c>
      <c r="B14" s="466">
        <f>'SA-P'!C176</f>
        <v>2022029.2100000011</v>
      </c>
      <c r="C14" s="466">
        <f>'SA-P'!D176</f>
        <v>-1753729.0499999989</v>
      </c>
      <c r="D14" s="467">
        <f t="shared" si="0"/>
        <v>428668.4778460889</v>
      </c>
      <c r="E14" s="468">
        <f t="shared" si="1"/>
        <v>-436229.30451221304</v>
      </c>
      <c r="F14" s="270"/>
    </row>
    <row r="15" spans="1:6" ht="14.25">
      <c r="A15" s="318" t="s">
        <v>81</v>
      </c>
      <c r="B15" s="466">
        <f>'SA-P'!C193</f>
        <v>-1400000</v>
      </c>
      <c r="C15" s="466">
        <f>'SA-P'!D193</f>
        <v>0</v>
      </c>
      <c r="D15" s="467">
        <f t="shared" si="0"/>
        <v>-296798.8128047488</v>
      </c>
      <c r="E15" s="468">
        <f t="shared" si="1"/>
        <v>0</v>
      </c>
      <c r="F15" s="270"/>
    </row>
    <row r="16" spans="1:6" ht="14.25">
      <c r="A16" s="318" t="s">
        <v>82</v>
      </c>
      <c r="B16" s="466">
        <f>'SA-P'!C194</f>
        <v>-287783.88999999734</v>
      </c>
      <c r="C16" s="466">
        <f>'SA-P'!D194</f>
        <v>-5585142.419999996</v>
      </c>
      <c r="D16" s="467">
        <f t="shared" si="0"/>
        <v>-61009.94064023688</v>
      </c>
      <c r="E16" s="468">
        <f t="shared" si="1"/>
        <v>-1389269.7925476334</v>
      </c>
      <c r="F16" s="270"/>
    </row>
    <row r="17" spans="1:6" ht="14.25">
      <c r="A17" s="318" t="s">
        <v>838</v>
      </c>
      <c r="B17" s="466">
        <f>BILANS!D35</f>
        <v>30175341.78</v>
      </c>
      <c r="C17" s="469">
        <f>BILANS!E35</f>
        <v>30438483.270000003</v>
      </c>
      <c r="D17" s="467">
        <f t="shared" si="0"/>
        <v>6397146.868772525</v>
      </c>
      <c r="E17" s="468">
        <f t="shared" si="1"/>
        <v>7571385.321625791</v>
      </c>
      <c r="F17" s="270"/>
    </row>
    <row r="18" spans="1:6" ht="14.25">
      <c r="A18" s="318" t="s">
        <v>839</v>
      </c>
      <c r="B18" s="466">
        <f>BILANS!D47</f>
        <v>443883.74000000005</v>
      </c>
      <c r="C18" s="466">
        <f>BILANS!E47</f>
        <v>1604749.0999999999</v>
      </c>
      <c r="D18" s="467">
        <f t="shared" si="0"/>
        <v>94102.97646809414</v>
      </c>
      <c r="E18" s="468">
        <f t="shared" si="1"/>
        <v>399171.4591313865</v>
      </c>
      <c r="F18" s="270"/>
    </row>
    <row r="19" spans="1:6" ht="14.25">
      <c r="A19" s="318" t="s">
        <v>83</v>
      </c>
      <c r="B19" s="466">
        <f>BILANS!D56</f>
        <v>0</v>
      </c>
      <c r="C19" s="466">
        <f>BILANS!E56</f>
        <v>0</v>
      </c>
      <c r="D19" s="467">
        <f t="shared" si="0"/>
        <v>0</v>
      </c>
      <c r="E19" s="468">
        <f t="shared" si="1"/>
        <v>0</v>
      </c>
      <c r="F19" s="270"/>
    </row>
    <row r="20" spans="1:6" ht="14.25">
      <c r="A20" s="318" t="s">
        <v>84</v>
      </c>
      <c r="B20" s="466">
        <f>BILANS!D59</f>
        <v>302738.14</v>
      </c>
      <c r="C20" s="466">
        <f>BILANS!E59</f>
        <v>570319.3400000001</v>
      </c>
      <c r="D20" s="467">
        <f t="shared" si="0"/>
        <v>64180.22895908417</v>
      </c>
      <c r="E20" s="468">
        <f t="shared" si="1"/>
        <v>141863.42470523858</v>
      </c>
      <c r="F20" s="270"/>
    </row>
    <row r="21" spans="1:6" ht="14.25">
      <c r="A21" s="318" t="s">
        <v>85</v>
      </c>
      <c r="B21" s="466">
        <f>BILANS!D37</f>
        <v>29731458.040000003</v>
      </c>
      <c r="C21" s="466">
        <f>BILANS!E37</f>
        <v>28833734.17</v>
      </c>
      <c r="D21" s="467">
        <f t="shared" si="0"/>
        <v>6303043.892304432</v>
      </c>
      <c r="E21" s="468">
        <f t="shared" si="1"/>
        <v>7172213.8624944035</v>
      </c>
      <c r="F21" s="270"/>
    </row>
    <row r="22" spans="1:6" ht="14.25">
      <c r="A22" s="318" t="s">
        <v>86</v>
      </c>
      <c r="B22" s="466">
        <f>BILANS!D38</f>
        <v>37800000</v>
      </c>
      <c r="C22" s="466">
        <f>BILANS!E38</f>
        <v>37800000</v>
      </c>
      <c r="D22" s="467">
        <f t="shared" si="0"/>
        <v>8013567.945728217</v>
      </c>
      <c r="E22" s="468">
        <f t="shared" si="1"/>
        <v>9402517.287697129</v>
      </c>
      <c r="F22" s="270"/>
    </row>
    <row r="23" spans="1:6" ht="14.25">
      <c r="A23" s="318" t="s">
        <v>706</v>
      </c>
      <c r="B23" s="466">
        <f>BILANS!D71</f>
        <v>37800000</v>
      </c>
      <c r="C23" s="466">
        <f>BILANS!E71</f>
        <v>37800000</v>
      </c>
      <c r="D23" s="470">
        <f>B23</f>
        <v>37800000</v>
      </c>
      <c r="E23" s="468">
        <f>C23</f>
        <v>37800000</v>
      </c>
      <c r="F23" s="270"/>
    </row>
    <row r="24" spans="1:6" ht="14.25">
      <c r="A24" s="318" t="s">
        <v>707</v>
      </c>
      <c r="B24" s="466">
        <f>B12/B23</f>
        <v>0.02374930873015877</v>
      </c>
      <c r="C24" s="466">
        <f>C12/C23</f>
        <v>-0.6036140685185185</v>
      </c>
      <c r="D24" s="466">
        <f>D12/D23</f>
        <v>0.005351997099732303</v>
      </c>
      <c r="E24" s="471">
        <f>E12/E23</f>
        <v>-0.15525452519831232</v>
      </c>
      <c r="F24" s="270"/>
    </row>
    <row r="25" spans="1:6" ht="28.5">
      <c r="A25" s="318" t="s">
        <v>708</v>
      </c>
      <c r="B25" s="466"/>
      <c r="C25" s="466"/>
      <c r="D25" s="466"/>
      <c r="E25" s="471"/>
      <c r="F25" s="270"/>
    </row>
    <row r="26" spans="1:6" ht="14.25">
      <c r="A26" s="318" t="s">
        <v>709</v>
      </c>
      <c r="B26" s="466">
        <f>B21/B23</f>
        <v>0.786546508994709</v>
      </c>
      <c r="C26" s="466">
        <f>C21/C23</f>
        <v>0.7627972002645503</v>
      </c>
      <c r="D26" s="466">
        <f>D21/D23</f>
        <v>0.16674719291810666</v>
      </c>
      <c r="E26" s="471">
        <f>E21/E23</f>
        <v>0.18974110747339692</v>
      </c>
      <c r="F26" s="270"/>
    </row>
    <row r="27" spans="1:6" ht="28.5">
      <c r="A27" s="318" t="s">
        <v>710</v>
      </c>
      <c r="B27" s="466"/>
      <c r="C27" s="466"/>
      <c r="D27" s="466"/>
      <c r="E27" s="471"/>
      <c r="F27" s="270"/>
    </row>
    <row r="28" spans="1:6" ht="29.25" thickBot="1">
      <c r="A28" s="319" t="s">
        <v>711</v>
      </c>
      <c r="B28" s="472"/>
      <c r="C28" s="473"/>
      <c r="D28" s="474"/>
      <c r="E28" s="475"/>
      <c r="F28" s="270"/>
    </row>
    <row r="29" spans="1:5" ht="12.75">
      <c r="A29" s="320"/>
      <c r="B29" s="236"/>
      <c r="C29" s="236"/>
      <c r="D29" s="102"/>
      <c r="E29" s="102"/>
    </row>
    <row r="30" spans="1:5" ht="12.75">
      <c r="A30" s="321"/>
      <c r="B30" s="236"/>
      <c r="C30" s="236"/>
      <c r="D30" s="102"/>
      <c r="E30" s="102"/>
    </row>
    <row r="31" spans="1:5" ht="12.75">
      <c r="A31" s="320"/>
      <c r="B31" s="236"/>
      <c r="C31" s="236"/>
      <c r="D31" s="102"/>
      <c r="E31" s="102"/>
    </row>
    <row r="32" spans="1:3" ht="12.75">
      <c r="A32" s="322"/>
      <c r="B32" s="3"/>
      <c r="C32" s="3"/>
    </row>
    <row r="33" spans="1:3" ht="12.75">
      <c r="A33" s="322"/>
      <c r="B33" s="3"/>
      <c r="C33" s="3"/>
    </row>
    <row r="34" spans="1:3" ht="14.25">
      <c r="A34" s="323"/>
      <c r="B34" s="1"/>
      <c r="C34" s="1"/>
    </row>
    <row r="35" spans="1:3" ht="14.25">
      <c r="A35" s="323"/>
      <c r="B35" s="1"/>
      <c r="C35" s="1"/>
    </row>
    <row r="36" spans="1:3" ht="14.25">
      <c r="A36" s="323"/>
      <c r="B36" s="1"/>
      <c r="C36" s="1"/>
    </row>
    <row r="37" spans="1:3" ht="14.25">
      <c r="A37" s="323"/>
      <c r="B37" s="1"/>
      <c r="C37" s="1"/>
    </row>
  </sheetData>
  <mergeCells count="2">
    <mergeCell ref="B7:C7"/>
    <mergeCell ref="D7:E7"/>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Header>&amp;LMCI Management Spółka Akcyjna&amp;CSA-P 2003&amp;Rw zł</oddHeader>
    <oddFooter>&amp;CKomisja Papierów Wartościowych i Giełd</oddFooter>
  </headerFooter>
</worksheet>
</file>

<file path=xl/worksheets/sheet20.xml><?xml version="1.0" encoding="utf-8"?>
<worksheet xmlns="http://schemas.openxmlformats.org/spreadsheetml/2006/main" xmlns:r="http://schemas.openxmlformats.org/officeDocument/2006/relationships">
  <sheetPr>
    <tabColor indexed="11"/>
  </sheetPr>
  <dimension ref="A1:N54"/>
  <sheetViews>
    <sheetView workbookViewId="0" topLeftCell="A1">
      <selection activeCell="A1" sqref="A1"/>
    </sheetView>
  </sheetViews>
  <sheetFormatPr defaultColWidth="9.00390625" defaultRowHeight="12.75"/>
  <cols>
    <col min="1" max="1" width="47.625" style="0" customWidth="1"/>
    <col min="2" max="2" width="28.25390625" style="0" customWidth="1"/>
    <col min="3" max="3" width="28.00390625" style="0" customWidth="1"/>
    <col min="4" max="4" width="17.25390625" style="0" customWidth="1"/>
    <col min="5" max="5" width="30.875" style="0" customWidth="1"/>
    <col min="6" max="6" width="21.75390625" style="0" customWidth="1"/>
    <col min="7" max="7" width="22.25390625" style="0" customWidth="1"/>
    <col min="8" max="8" width="25.625" style="0" customWidth="1"/>
  </cols>
  <sheetData>
    <row r="1" spans="1:14" ht="16.5" thickBot="1">
      <c r="A1" s="108" t="s">
        <v>140</v>
      </c>
      <c r="B1" s="102"/>
      <c r="C1" s="102"/>
      <c r="D1" s="102"/>
      <c r="E1" s="102"/>
      <c r="F1" s="102"/>
      <c r="G1" s="102"/>
      <c r="H1" s="102"/>
      <c r="I1" s="30"/>
      <c r="J1" s="30"/>
      <c r="K1" s="30"/>
      <c r="L1" s="30"/>
      <c r="M1" s="30"/>
      <c r="N1" s="30"/>
    </row>
    <row r="2" spans="1:14" ht="15">
      <c r="A2" s="121" t="s">
        <v>545</v>
      </c>
      <c r="B2" s="123"/>
      <c r="C2" s="123"/>
      <c r="D2" s="123"/>
      <c r="E2" s="123"/>
      <c r="F2" s="123"/>
      <c r="G2" s="123"/>
      <c r="H2" s="124"/>
      <c r="I2" s="30"/>
      <c r="J2" s="30"/>
      <c r="K2" s="30"/>
      <c r="L2" s="30"/>
      <c r="M2" s="30"/>
      <c r="N2" s="30"/>
    </row>
    <row r="3" spans="1:14" ht="15">
      <c r="A3" s="132" t="s">
        <v>132</v>
      </c>
      <c r="B3" s="209" t="s">
        <v>133</v>
      </c>
      <c r="C3" s="134" t="s">
        <v>134</v>
      </c>
      <c r="D3" s="134" t="s">
        <v>135</v>
      </c>
      <c r="E3" s="134" t="s">
        <v>136</v>
      </c>
      <c r="F3" s="133" t="s">
        <v>137</v>
      </c>
      <c r="G3" s="133" t="s">
        <v>138</v>
      </c>
      <c r="H3" s="210" t="s">
        <v>139</v>
      </c>
      <c r="I3" s="30"/>
      <c r="J3" s="30"/>
      <c r="K3" s="30"/>
      <c r="L3" s="30"/>
      <c r="M3" s="30"/>
      <c r="N3" s="30"/>
    </row>
    <row r="4" spans="1:14" ht="12.75" customHeight="1">
      <c r="A4" s="65"/>
      <c r="B4" s="10"/>
      <c r="C4" s="4"/>
      <c r="D4" s="4"/>
      <c r="E4" s="4"/>
      <c r="F4" s="4"/>
      <c r="G4" s="4"/>
      <c r="H4" s="12"/>
      <c r="I4" s="30"/>
      <c r="J4" s="30"/>
      <c r="K4" s="30"/>
      <c r="L4" s="30"/>
      <c r="M4" s="30"/>
      <c r="N4" s="30"/>
    </row>
    <row r="5" spans="1:14" ht="12.75" customHeight="1">
      <c r="A5" s="65"/>
      <c r="B5" s="10"/>
      <c r="C5" s="4"/>
      <c r="D5" s="4"/>
      <c r="E5" s="4"/>
      <c r="F5" s="4"/>
      <c r="G5" s="4"/>
      <c r="H5" s="12"/>
      <c r="I5" s="30"/>
      <c r="J5" s="30"/>
      <c r="K5" s="30"/>
      <c r="L5" s="30"/>
      <c r="M5" s="30"/>
      <c r="N5" s="30"/>
    </row>
    <row r="6" spans="1:14" ht="12.75" customHeight="1">
      <c r="A6" s="65"/>
      <c r="B6" s="10"/>
      <c r="C6" s="4"/>
      <c r="D6" s="4"/>
      <c r="E6" s="4"/>
      <c r="F6" s="4"/>
      <c r="G6" s="4"/>
      <c r="H6" s="12"/>
      <c r="I6" s="30"/>
      <c r="J6" s="30"/>
      <c r="K6" s="30"/>
      <c r="L6" s="30"/>
      <c r="M6" s="30"/>
      <c r="N6" s="30"/>
    </row>
    <row r="7" spans="1:14" ht="12.75" customHeight="1">
      <c r="A7" s="65"/>
      <c r="B7" s="10"/>
      <c r="C7" s="4"/>
      <c r="D7" s="4"/>
      <c r="E7" s="4"/>
      <c r="F7" s="4"/>
      <c r="G7" s="4"/>
      <c r="H7" s="12"/>
      <c r="I7" s="30"/>
      <c r="J7" s="30"/>
      <c r="K7" s="30"/>
      <c r="L7" s="30"/>
      <c r="M7" s="30"/>
      <c r="N7" s="30"/>
    </row>
    <row r="8" spans="1:14" ht="12.75" customHeight="1" thickBot="1">
      <c r="A8" s="66"/>
      <c r="B8" s="11"/>
      <c r="C8" s="13"/>
      <c r="D8" s="13"/>
      <c r="E8" s="13"/>
      <c r="F8" s="13"/>
      <c r="G8" s="13"/>
      <c r="H8" s="14"/>
      <c r="I8" s="30"/>
      <c r="J8" s="30"/>
      <c r="K8" s="30"/>
      <c r="L8" s="30"/>
      <c r="M8" s="30"/>
      <c r="N8" s="30"/>
    </row>
    <row r="9" spans="1:14" ht="12.75" customHeight="1">
      <c r="A9" s="185"/>
      <c r="B9" s="186"/>
      <c r="C9" s="186"/>
      <c r="D9" s="185"/>
      <c r="E9" s="186"/>
      <c r="F9" s="186"/>
      <c r="G9" s="185"/>
      <c r="H9" s="186"/>
      <c r="I9" s="30"/>
      <c r="J9" s="30"/>
      <c r="K9" s="30"/>
      <c r="L9" s="30"/>
      <c r="M9" s="30"/>
      <c r="N9" s="30"/>
    </row>
    <row r="10" spans="1:14" ht="12.75">
      <c r="A10" s="187"/>
      <c r="B10" s="187"/>
      <c r="C10" s="187"/>
      <c r="D10" s="187"/>
      <c r="E10" s="187"/>
      <c r="F10" s="187"/>
      <c r="G10" s="187"/>
      <c r="H10" s="187"/>
      <c r="I10" s="30"/>
      <c r="J10" s="30"/>
      <c r="K10" s="30"/>
      <c r="L10" s="30"/>
      <c r="M10" s="30"/>
      <c r="N10" s="30"/>
    </row>
    <row r="11" spans="1:14" ht="12.75">
      <c r="A11" s="30"/>
      <c r="B11" s="30"/>
      <c r="C11" s="30"/>
      <c r="D11" s="187"/>
      <c r="E11" s="187"/>
      <c r="F11" s="187"/>
      <c r="G11" s="187"/>
      <c r="H11" s="187"/>
      <c r="I11" s="30"/>
      <c r="J11" s="30"/>
      <c r="K11" s="30"/>
      <c r="L11" s="30"/>
      <c r="M11" s="30"/>
      <c r="N11" s="30"/>
    </row>
    <row r="12" spans="1:14" ht="12.75">
      <c r="A12" s="30"/>
      <c r="B12" s="30"/>
      <c r="C12" s="30"/>
      <c r="D12" s="30"/>
      <c r="E12" s="188"/>
      <c r="F12" s="188"/>
      <c r="G12" s="188"/>
      <c r="H12" s="188"/>
      <c r="I12" s="30"/>
      <c r="J12" s="30"/>
      <c r="K12" s="30"/>
      <c r="L12" s="30"/>
      <c r="M12" s="30"/>
      <c r="N12" s="30"/>
    </row>
    <row r="13" spans="1:14" ht="12.75">
      <c r="A13" s="30"/>
      <c r="B13" s="30"/>
      <c r="C13" s="30"/>
      <c r="D13" s="30"/>
      <c r="E13" s="30"/>
      <c r="F13" s="30"/>
      <c r="G13" s="30"/>
      <c r="H13" s="30"/>
      <c r="I13" s="30"/>
      <c r="J13" s="30"/>
      <c r="K13" s="30"/>
      <c r="L13" s="30"/>
      <c r="M13" s="30"/>
      <c r="N13" s="30"/>
    </row>
    <row r="14" spans="1:14" ht="12.75">
      <c r="A14" s="30"/>
      <c r="B14" s="30"/>
      <c r="C14" s="30"/>
      <c r="D14" s="30"/>
      <c r="E14" s="30"/>
      <c r="F14" s="30"/>
      <c r="G14" s="30"/>
      <c r="H14" s="30"/>
      <c r="I14" s="30"/>
      <c r="J14" s="30"/>
      <c r="K14" s="30"/>
      <c r="L14" s="30"/>
      <c r="M14" s="30"/>
      <c r="N14" s="30"/>
    </row>
    <row r="15" spans="1:14" ht="12.75">
      <c r="A15" s="165"/>
      <c r="B15" s="165"/>
      <c r="C15" s="165"/>
      <c r="D15" s="165"/>
      <c r="E15" s="165"/>
      <c r="F15" s="165"/>
      <c r="G15" s="165"/>
      <c r="H15" s="165"/>
      <c r="I15" s="30"/>
      <c r="J15" s="30"/>
      <c r="K15" s="30"/>
      <c r="L15" s="30"/>
      <c r="M15" s="30"/>
      <c r="N15" s="30"/>
    </row>
    <row r="16" spans="1:14" ht="12.75">
      <c r="A16" s="165"/>
      <c r="B16" s="165"/>
      <c r="C16" s="165"/>
      <c r="D16" s="165"/>
      <c r="E16" s="165"/>
      <c r="F16" s="165"/>
      <c r="G16" s="165"/>
      <c r="H16" s="165"/>
      <c r="I16" s="30"/>
      <c r="J16" s="30"/>
      <c r="K16" s="30"/>
      <c r="L16" s="30"/>
      <c r="M16" s="30"/>
      <c r="N16" s="30"/>
    </row>
    <row r="17" spans="1:14" ht="12.75">
      <c r="A17" s="165"/>
      <c r="B17" s="165"/>
      <c r="C17" s="165"/>
      <c r="D17" s="165"/>
      <c r="E17" s="165"/>
      <c r="F17" s="165"/>
      <c r="G17" s="165"/>
      <c r="H17" s="165"/>
      <c r="I17" s="30"/>
      <c r="J17" s="30"/>
      <c r="K17" s="30"/>
      <c r="L17" s="30"/>
      <c r="M17" s="30"/>
      <c r="N17" s="30"/>
    </row>
    <row r="18" spans="1:14" ht="12.75">
      <c r="A18" s="165"/>
      <c r="B18" s="165"/>
      <c r="C18" s="165"/>
      <c r="D18" s="165"/>
      <c r="E18" s="165"/>
      <c r="F18" s="165"/>
      <c r="G18" s="165"/>
      <c r="H18" s="165"/>
      <c r="I18" s="30"/>
      <c r="J18" s="30"/>
      <c r="K18" s="30"/>
      <c r="L18" s="30"/>
      <c r="M18" s="30"/>
      <c r="N18" s="30"/>
    </row>
    <row r="19" spans="1:14" ht="12.75">
      <c r="A19" s="165"/>
      <c r="B19" s="165"/>
      <c r="C19" s="165"/>
      <c r="D19" s="165"/>
      <c r="E19" s="165"/>
      <c r="F19" s="165"/>
      <c r="G19" s="165"/>
      <c r="H19" s="165"/>
      <c r="I19" s="30"/>
      <c r="J19" s="30"/>
      <c r="K19" s="30"/>
      <c r="L19" s="30"/>
      <c r="M19" s="30"/>
      <c r="N19" s="30"/>
    </row>
    <row r="20" spans="1:14" ht="12.75">
      <c r="A20" s="165"/>
      <c r="B20" s="165"/>
      <c r="C20" s="165"/>
      <c r="D20" s="165"/>
      <c r="E20" s="165"/>
      <c r="F20" s="165"/>
      <c r="G20" s="165"/>
      <c r="H20" s="165"/>
      <c r="I20" s="30"/>
      <c r="J20" s="30"/>
      <c r="K20" s="30"/>
      <c r="L20" s="30"/>
      <c r="M20" s="30"/>
      <c r="N20" s="30"/>
    </row>
    <row r="21" spans="1:14" ht="13.5" customHeight="1">
      <c r="A21" s="165"/>
      <c r="B21" s="165"/>
      <c r="C21" s="165"/>
      <c r="D21" s="165"/>
      <c r="E21" s="165"/>
      <c r="F21" s="165"/>
      <c r="G21" s="165"/>
      <c r="H21" s="165"/>
      <c r="I21" s="30"/>
      <c r="J21" s="30"/>
      <c r="K21" s="30"/>
      <c r="L21" s="30"/>
      <c r="M21" s="30"/>
      <c r="N21" s="30"/>
    </row>
    <row r="22" spans="1:14" ht="12.75">
      <c r="A22" s="165"/>
      <c r="B22" s="165"/>
      <c r="C22" s="165"/>
      <c r="D22" s="165"/>
      <c r="E22" s="165"/>
      <c r="F22" s="165"/>
      <c r="G22" s="165"/>
      <c r="H22" s="165"/>
      <c r="I22" s="30"/>
      <c r="J22" s="30"/>
      <c r="K22" s="30"/>
      <c r="L22" s="30"/>
      <c r="M22" s="30"/>
      <c r="N22" s="30"/>
    </row>
    <row r="23" spans="1:14" ht="12.75">
      <c r="A23" s="165"/>
      <c r="B23" s="165"/>
      <c r="C23" s="165"/>
      <c r="D23" s="165"/>
      <c r="E23" s="165"/>
      <c r="F23" s="165"/>
      <c r="G23" s="165"/>
      <c r="H23" s="165"/>
      <c r="I23" s="30"/>
      <c r="J23" s="30"/>
      <c r="K23" s="30"/>
      <c r="L23" s="30"/>
      <c r="M23" s="30"/>
      <c r="N23" s="30"/>
    </row>
    <row r="24" spans="1:14" ht="12.75">
      <c r="A24" s="165"/>
      <c r="B24" s="165"/>
      <c r="C24" s="165"/>
      <c r="D24" s="165"/>
      <c r="E24" s="165"/>
      <c r="F24" s="165"/>
      <c r="G24" s="165"/>
      <c r="H24" s="165"/>
      <c r="I24" s="30"/>
      <c r="J24" s="30"/>
      <c r="K24" s="30"/>
      <c r="L24" s="30"/>
      <c r="M24" s="30"/>
      <c r="N24" s="30"/>
    </row>
    <row r="25" spans="1:14" ht="12.75">
      <c r="A25" s="165"/>
      <c r="B25" s="165"/>
      <c r="C25" s="165"/>
      <c r="D25" s="165"/>
      <c r="E25" s="165"/>
      <c r="F25" s="165"/>
      <c r="G25" s="165"/>
      <c r="H25" s="165"/>
      <c r="I25" s="30"/>
      <c r="J25" s="30"/>
      <c r="K25" s="30"/>
      <c r="L25" s="30"/>
      <c r="M25" s="30"/>
      <c r="N25" s="30"/>
    </row>
    <row r="26" spans="1:14" ht="12.75">
      <c r="A26" s="165"/>
      <c r="B26" s="165"/>
      <c r="C26" s="165"/>
      <c r="D26" s="165"/>
      <c r="E26" s="165"/>
      <c r="F26" s="165"/>
      <c r="G26" s="165"/>
      <c r="H26" s="165"/>
      <c r="I26" s="30"/>
      <c r="J26" s="30"/>
      <c r="K26" s="30"/>
      <c r="L26" s="30"/>
      <c r="M26" s="30"/>
      <c r="N26" s="30"/>
    </row>
    <row r="27" spans="1:14" ht="12.75">
      <c r="A27" s="30"/>
      <c r="B27" s="30"/>
      <c r="C27" s="30"/>
      <c r="D27" s="30"/>
      <c r="E27" s="30"/>
      <c r="F27" s="30"/>
      <c r="G27" s="30"/>
      <c r="H27" s="30"/>
      <c r="I27" s="30"/>
      <c r="J27" s="30"/>
      <c r="K27" s="30"/>
      <c r="L27" s="30"/>
      <c r="M27" s="30"/>
      <c r="N27" s="30"/>
    </row>
    <row r="28" spans="1:14" ht="12.75">
      <c r="A28" s="30"/>
      <c r="B28" s="30"/>
      <c r="C28" s="30"/>
      <c r="D28" s="30"/>
      <c r="E28" s="30"/>
      <c r="F28" s="30"/>
      <c r="G28" s="30"/>
      <c r="H28" s="30"/>
      <c r="I28" s="30"/>
      <c r="J28" s="30"/>
      <c r="K28" s="30"/>
      <c r="L28" s="30"/>
      <c r="M28" s="30"/>
      <c r="N28" s="30"/>
    </row>
    <row r="29" spans="1:14" ht="15.75">
      <c r="A29" s="53"/>
      <c r="B29" s="30"/>
      <c r="C29" s="30"/>
      <c r="D29" s="30"/>
      <c r="E29" s="30"/>
      <c r="F29" s="30"/>
      <c r="G29" s="30"/>
      <c r="H29" s="30"/>
      <c r="I29" s="30"/>
      <c r="J29" s="30"/>
      <c r="K29" s="30"/>
      <c r="L29" s="30"/>
      <c r="M29" s="30"/>
      <c r="N29" s="30"/>
    </row>
    <row r="30" spans="1:14" ht="12.75">
      <c r="A30" s="55"/>
      <c r="B30" s="30"/>
      <c r="C30" s="30"/>
      <c r="D30" s="30"/>
      <c r="E30" s="30"/>
      <c r="F30" s="30"/>
      <c r="G30" s="30"/>
      <c r="H30" s="30"/>
      <c r="I30" s="30"/>
      <c r="J30" s="30"/>
      <c r="K30" s="30"/>
      <c r="L30" s="30"/>
      <c r="M30" s="30"/>
      <c r="N30" s="30"/>
    </row>
    <row r="31" spans="1:14" ht="12.75">
      <c r="A31" s="52"/>
      <c r="B31" s="52"/>
      <c r="C31" s="55"/>
      <c r="D31" s="55"/>
      <c r="E31" s="30"/>
      <c r="F31" s="30"/>
      <c r="G31" s="30"/>
      <c r="H31" s="30"/>
      <c r="I31" s="30"/>
      <c r="J31" s="30"/>
      <c r="K31" s="30"/>
      <c r="L31" s="30"/>
      <c r="M31" s="30"/>
      <c r="N31" s="30"/>
    </row>
    <row r="32" spans="1:14" ht="12.75">
      <c r="A32" s="30"/>
      <c r="B32" s="30"/>
      <c r="C32" s="30"/>
      <c r="D32" s="30"/>
      <c r="E32" s="30"/>
      <c r="F32" s="30"/>
      <c r="G32" s="30"/>
      <c r="H32" s="30"/>
      <c r="I32" s="30"/>
      <c r="J32" s="30"/>
      <c r="K32" s="30"/>
      <c r="L32" s="30"/>
      <c r="M32" s="30"/>
      <c r="N32" s="30"/>
    </row>
    <row r="33" spans="1:14" ht="12.75">
      <c r="A33" s="30"/>
      <c r="B33" s="30"/>
      <c r="C33" s="30"/>
      <c r="D33" s="30"/>
      <c r="E33" s="30"/>
      <c r="F33" s="30"/>
      <c r="G33" s="30"/>
      <c r="H33" s="30"/>
      <c r="I33" s="30"/>
      <c r="J33" s="30"/>
      <c r="K33" s="30"/>
      <c r="L33" s="30"/>
      <c r="M33" s="30"/>
      <c r="N33" s="30"/>
    </row>
    <row r="34" spans="1:14" ht="12.75">
      <c r="A34" s="30"/>
      <c r="B34" s="30"/>
      <c r="C34" s="30"/>
      <c r="D34" s="30"/>
      <c r="E34" s="30"/>
      <c r="F34" s="30"/>
      <c r="G34" s="30"/>
      <c r="H34" s="30"/>
      <c r="I34" s="30"/>
      <c r="J34" s="30"/>
      <c r="K34" s="30"/>
      <c r="L34" s="30"/>
      <c r="M34" s="30"/>
      <c r="N34" s="30"/>
    </row>
    <row r="35" spans="1:14" ht="12.75">
      <c r="A35" s="30"/>
      <c r="B35" s="30"/>
      <c r="C35" s="30"/>
      <c r="D35" s="30"/>
      <c r="E35" s="30"/>
      <c r="F35" s="30"/>
      <c r="G35" s="30"/>
      <c r="H35" s="30"/>
      <c r="I35" s="30"/>
      <c r="J35" s="30"/>
      <c r="K35" s="30"/>
      <c r="L35" s="30"/>
      <c r="M35" s="30"/>
      <c r="N35" s="30"/>
    </row>
    <row r="36" spans="1:14" ht="12.75">
      <c r="A36" s="30"/>
      <c r="B36" s="30"/>
      <c r="C36" s="30"/>
      <c r="D36" s="30"/>
      <c r="E36" s="30"/>
      <c r="F36" s="30"/>
      <c r="G36" s="30"/>
      <c r="H36" s="30"/>
      <c r="I36" s="30"/>
      <c r="J36" s="30"/>
      <c r="K36" s="30"/>
      <c r="L36" s="30"/>
      <c r="M36" s="30"/>
      <c r="N36" s="30"/>
    </row>
    <row r="37" spans="1:4" ht="12.75">
      <c r="A37" s="30"/>
      <c r="B37" s="30"/>
      <c r="C37" s="30"/>
      <c r="D37" s="30"/>
    </row>
    <row r="38" spans="1:4" ht="12.75">
      <c r="A38" s="30"/>
      <c r="B38" s="30"/>
      <c r="C38" s="30"/>
      <c r="D38" s="30"/>
    </row>
    <row r="39" spans="1:4" ht="12.75">
      <c r="A39" s="30"/>
      <c r="B39" s="30"/>
      <c r="C39" s="30"/>
      <c r="D39" s="30"/>
    </row>
    <row r="40" spans="1:4" ht="12.75">
      <c r="A40" s="30"/>
      <c r="B40" s="30"/>
      <c r="C40" s="30"/>
      <c r="D40" s="30"/>
    </row>
    <row r="41" spans="1:4" ht="15.75">
      <c r="A41" s="53"/>
      <c r="B41" s="30"/>
      <c r="C41" s="30"/>
      <c r="D41" s="30"/>
    </row>
    <row r="42" spans="1:4" ht="12.75">
      <c r="A42" s="55"/>
      <c r="B42" s="30"/>
      <c r="C42" s="30"/>
      <c r="D42" s="30"/>
    </row>
    <row r="43" spans="1:4" ht="12.75">
      <c r="A43" s="55"/>
      <c r="B43" s="52"/>
      <c r="C43" s="189"/>
      <c r="D43" s="52"/>
    </row>
    <row r="44" spans="1:4" ht="12.75">
      <c r="A44" s="30"/>
      <c r="B44" s="113"/>
      <c r="C44" s="113"/>
      <c r="D44" s="113"/>
    </row>
    <row r="45" spans="1:4" ht="12.75">
      <c r="A45" s="30"/>
      <c r="B45" s="113"/>
      <c r="C45" s="113"/>
      <c r="D45" s="113"/>
    </row>
    <row r="46" spans="1:4" ht="12.75">
      <c r="A46" s="30"/>
      <c r="B46" s="113"/>
      <c r="C46" s="113"/>
      <c r="D46" s="113"/>
    </row>
    <row r="47" spans="1:4" ht="12.75">
      <c r="A47" s="30"/>
      <c r="B47" s="113"/>
      <c r="C47" s="113"/>
      <c r="D47" s="113"/>
    </row>
    <row r="48" spans="1:4" ht="12.75">
      <c r="A48" s="30"/>
      <c r="B48" s="113"/>
      <c r="C48" s="113"/>
      <c r="D48" s="113"/>
    </row>
    <row r="49" spans="1:4" ht="12.75">
      <c r="A49" s="30"/>
      <c r="B49" s="113"/>
      <c r="C49" s="113"/>
      <c r="D49" s="113"/>
    </row>
    <row r="50" spans="1:4" ht="12.75">
      <c r="A50" s="30"/>
      <c r="B50" s="113"/>
      <c r="C50" s="113"/>
      <c r="D50" s="113"/>
    </row>
    <row r="51" spans="1:4" ht="12.75">
      <c r="A51" s="30"/>
      <c r="B51" s="30"/>
      <c r="C51" s="30"/>
      <c r="D51" s="30"/>
    </row>
    <row r="52" spans="1:4" ht="12.75">
      <c r="A52" s="30"/>
      <c r="B52" s="30"/>
      <c r="C52" s="30"/>
      <c r="D52" s="30"/>
    </row>
    <row r="53" spans="1:4" ht="12.75">
      <c r="A53" s="30"/>
      <c r="B53" s="30"/>
      <c r="C53" s="30"/>
      <c r="D53" s="30"/>
    </row>
    <row r="54" spans="1:4" ht="12.75">
      <c r="A54" s="30"/>
      <c r="B54" s="30"/>
      <c r="C54" s="30"/>
      <c r="D54"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21.xml><?xml version="1.0" encoding="utf-8"?>
<worksheet xmlns="http://schemas.openxmlformats.org/spreadsheetml/2006/main" xmlns:r="http://schemas.openxmlformats.org/officeDocument/2006/relationships">
  <sheetPr>
    <tabColor indexed="11"/>
  </sheetPr>
  <dimension ref="A1:L208"/>
  <sheetViews>
    <sheetView workbookViewId="0" topLeftCell="A1">
      <selection activeCell="A1" sqref="A1"/>
    </sheetView>
  </sheetViews>
  <sheetFormatPr defaultColWidth="9.00390625" defaultRowHeight="12.75"/>
  <cols>
    <col min="1" max="1" width="20.375" style="30" customWidth="1"/>
    <col min="2" max="2" width="11.75390625" style="30" customWidth="1"/>
    <col min="3" max="3" width="15.25390625" style="30" customWidth="1"/>
    <col min="4" max="4" width="17.75390625" style="30" customWidth="1"/>
    <col min="5" max="5" width="16.375" style="30" customWidth="1"/>
    <col min="6" max="6" width="20.75390625" style="30" customWidth="1"/>
    <col min="7" max="7" width="16.625" style="30" customWidth="1"/>
    <col min="8" max="8" width="20.25390625" style="30" customWidth="1"/>
    <col min="9" max="9" width="17.375" style="30" customWidth="1"/>
    <col min="10" max="10" width="14.625" style="30" customWidth="1"/>
    <col min="11" max="11" width="20.00390625" style="30" customWidth="1"/>
    <col min="12" max="12" width="21.25390625" style="30" customWidth="1"/>
    <col min="13" max="16384" width="9.125" style="30" customWidth="1"/>
  </cols>
  <sheetData>
    <row r="1" spans="1:12" ht="16.5" thickBot="1">
      <c r="A1" s="108" t="s">
        <v>544</v>
      </c>
      <c r="B1" s="102"/>
      <c r="C1" s="102"/>
      <c r="D1" s="102"/>
      <c r="E1" s="102"/>
      <c r="F1" s="102"/>
      <c r="G1" s="102"/>
      <c r="H1" s="102"/>
      <c r="I1" s="102"/>
      <c r="J1" s="102"/>
      <c r="K1" s="102"/>
      <c r="L1" s="102"/>
    </row>
    <row r="2" spans="1:12" ht="15">
      <c r="A2" s="121" t="s">
        <v>542</v>
      </c>
      <c r="B2" s="121"/>
      <c r="C2" s="123"/>
      <c r="D2" s="123"/>
      <c r="E2" s="123"/>
      <c r="F2" s="123"/>
      <c r="G2" s="123"/>
      <c r="H2" s="123"/>
      <c r="I2" s="123"/>
      <c r="J2" s="191"/>
      <c r="K2" s="123"/>
      <c r="L2" s="124"/>
    </row>
    <row r="3" spans="1:12" ht="35.25" customHeight="1">
      <c r="A3" s="211" t="s">
        <v>543</v>
      </c>
      <c r="B3" s="212"/>
      <c r="C3" s="193" t="s">
        <v>143</v>
      </c>
      <c r="D3" s="157"/>
      <c r="E3" s="216" t="s">
        <v>894</v>
      </c>
      <c r="F3" s="195" t="s">
        <v>158</v>
      </c>
      <c r="G3" s="207" t="s">
        <v>159</v>
      </c>
      <c r="H3" s="137" t="s">
        <v>891</v>
      </c>
      <c r="I3" s="196" t="s">
        <v>134</v>
      </c>
      <c r="J3" s="208" t="s">
        <v>146</v>
      </c>
      <c r="K3" s="197" t="s">
        <v>147</v>
      </c>
      <c r="L3" s="198" t="s">
        <v>139</v>
      </c>
    </row>
    <row r="4" spans="1:12" ht="15">
      <c r="A4" s="199"/>
      <c r="B4" s="152"/>
      <c r="C4" s="200"/>
      <c r="D4" s="152"/>
      <c r="E4" s="122" t="s">
        <v>966</v>
      </c>
      <c r="F4" s="122" t="s">
        <v>145</v>
      </c>
      <c r="G4" s="122" t="str">
        <f>E4</f>
        <v>wartość</v>
      </c>
      <c r="H4" s="122" t="s">
        <v>145</v>
      </c>
      <c r="I4" s="201"/>
      <c r="J4" s="153"/>
      <c r="K4" s="153"/>
      <c r="L4" s="202"/>
    </row>
    <row r="5" spans="1:12" ht="12.75">
      <c r="A5" s="339"/>
      <c r="B5" s="229"/>
      <c r="C5" s="341"/>
      <c r="D5" s="229"/>
      <c r="E5" s="330"/>
      <c r="F5" s="4"/>
      <c r="G5" s="328"/>
      <c r="H5" s="4"/>
      <c r="I5" s="63"/>
      <c r="J5" s="346"/>
      <c r="K5" s="345"/>
      <c r="L5" s="12"/>
    </row>
    <row r="6" spans="1:12" s="60" customFormat="1" ht="12.75">
      <c r="A6" s="340"/>
      <c r="B6" s="333"/>
      <c r="C6" s="342"/>
      <c r="D6" s="333"/>
      <c r="E6" s="334"/>
      <c r="F6" s="335"/>
      <c r="G6" s="336"/>
      <c r="H6" s="335"/>
      <c r="I6" s="337"/>
      <c r="J6" s="338"/>
      <c r="K6" s="344"/>
      <c r="L6" s="343"/>
    </row>
    <row r="7" spans="1:12" ht="12.75">
      <c r="A7" s="339"/>
      <c r="B7" s="229"/>
      <c r="C7" s="341"/>
      <c r="D7" s="229"/>
      <c r="E7" s="330"/>
      <c r="F7" s="4"/>
      <c r="G7" s="328"/>
      <c r="H7" s="4"/>
      <c r="I7" s="63"/>
      <c r="J7" s="331"/>
      <c r="K7" s="332"/>
      <c r="L7" s="12"/>
    </row>
    <row r="8" spans="1:12" ht="13.5" thickBot="1">
      <c r="A8" s="230"/>
      <c r="B8" s="231"/>
      <c r="C8" s="232"/>
      <c r="D8" s="231"/>
      <c r="E8" s="13"/>
      <c r="F8" s="13"/>
      <c r="G8" s="329"/>
      <c r="H8" s="13"/>
      <c r="I8" s="67"/>
      <c r="J8" s="13"/>
      <c r="K8" s="13"/>
      <c r="L8" s="14"/>
    </row>
    <row r="9" spans="1:12" ht="15">
      <c r="A9" s="224"/>
      <c r="B9" s="109"/>
      <c r="C9" s="109"/>
      <c r="D9" s="109"/>
      <c r="E9" s="64"/>
      <c r="F9" s="64"/>
      <c r="G9" s="64"/>
      <c r="H9" s="64"/>
      <c r="I9" s="64"/>
      <c r="J9" s="64"/>
      <c r="K9" s="64"/>
      <c r="L9" s="64"/>
    </row>
    <row r="10" spans="1:12" ht="12.75">
      <c r="A10" s="64"/>
      <c r="B10" s="64"/>
      <c r="C10" s="64"/>
      <c r="D10" s="64"/>
      <c r="E10" s="64"/>
      <c r="F10" s="64"/>
      <c r="G10" s="64"/>
      <c r="H10" s="64"/>
      <c r="I10" s="64"/>
      <c r="J10" s="64"/>
      <c r="K10" s="64"/>
      <c r="L10" s="64"/>
    </row>
    <row r="11" spans="1:12" ht="16.5" thickBot="1">
      <c r="A11" s="108" t="s">
        <v>546</v>
      </c>
      <c r="B11" s="108"/>
      <c r="C11" s="102"/>
      <c r="D11" s="102"/>
      <c r="E11" s="102"/>
      <c r="F11" s="102"/>
      <c r="G11" s="102"/>
      <c r="H11" s="102"/>
      <c r="I11" s="102"/>
      <c r="J11" s="64"/>
      <c r="K11" s="64"/>
      <c r="L11" s="64"/>
    </row>
    <row r="12" spans="1:12" ht="15">
      <c r="A12" s="121" t="s">
        <v>547</v>
      </c>
      <c r="B12" s="121"/>
      <c r="C12" s="123"/>
      <c r="D12" s="123"/>
      <c r="E12" s="123"/>
      <c r="F12" s="123"/>
      <c r="G12" s="123"/>
      <c r="H12" s="123"/>
      <c r="I12" s="124"/>
      <c r="J12" s="64"/>
      <c r="K12" s="64"/>
      <c r="L12" s="64"/>
    </row>
    <row r="13" spans="1:12" ht="45">
      <c r="A13" s="214" t="s">
        <v>893</v>
      </c>
      <c r="B13" s="195" t="s">
        <v>892</v>
      </c>
      <c r="C13" s="215" t="s">
        <v>133</v>
      </c>
      <c r="D13" s="134" t="s">
        <v>134</v>
      </c>
      <c r="E13" s="134" t="s">
        <v>135</v>
      </c>
      <c r="F13" s="134" t="s">
        <v>136</v>
      </c>
      <c r="G13" s="134" t="s">
        <v>137</v>
      </c>
      <c r="H13" s="194" t="s">
        <v>139</v>
      </c>
      <c r="I13" s="213"/>
      <c r="J13" s="64"/>
      <c r="K13" s="64"/>
      <c r="L13" s="64"/>
    </row>
    <row r="14" spans="1:12" ht="12.75">
      <c r="A14" s="351"/>
      <c r="B14" s="348"/>
      <c r="C14" s="347"/>
      <c r="D14" s="452"/>
      <c r="E14" s="355"/>
      <c r="F14" s="4"/>
      <c r="G14" s="4"/>
      <c r="H14" s="225"/>
      <c r="I14" s="226"/>
      <c r="J14" s="64"/>
      <c r="K14" s="64"/>
      <c r="L14" s="64"/>
    </row>
    <row r="15" spans="1:12" ht="12.75">
      <c r="A15" s="351"/>
      <c r="B15" s="348"/>
      <c r="C15" s="347"/>
      <c r="D15" s="452"/>
      <c r="E15" s="355"/>
      <c r="F15" s="4"/>
      <c r="G15" s="4"/>
      <c r="H15" s="225"/>
      <c r="I15" s="226"/>
      <c r="J15" s="64"/>
      <c r="K15" s="64"/>
      <c r="L15" s="64"/>
    </row>
    <row r="16" spans="1:12" ht="12.75">
      <c r="A16" s="351"/>
      <c r="B16" s="348"/>
      <c r="C16" s="347"/>
      <c r="D16" s="452"/>
      <c r="E16" s="355"/>
      <c r="F16" s="4"/>
      <c r="G16" s="4"/>
      <c r="H16" s="225"/>
      <c r="I16" s="226"/>
      <c r="J16" s="64"/>
      <c r="K16" s="64"/>
      <c r="L16" s="64"/>
    </row>
    <row r="17" spans="1:12" ht="12.75">
      <c r="A17" s="352"/>
      <c r="B17" s="348"/>
      <c r="C17" s="354"/>
      <c r="D17" s="452"/>
      <c r="E17" s="355"/>
      <c r="F17" s="4"/>
      <c r="G17" s="4"/>
      <c r="H17" s="225"/>
      <c r="I17" s="226"/>
      <c r="J17" s="64"/>
      <c r="K17" s="64"/>
      <c r="L17" s="64"/>
    </row>
    <row r="18" spans="1:12" ht="13.5" thickBot="1">
      <c r="A18" s="350"/>
      <c r="B18" s="349"/>
      <c r="C18" s="353"/>
      <c r="D18" s="13"/>
      <c r="E18" s="13"/>
      <c r="F18" s="13"/>
      <c r="G18" s="13"/>
      <c r="H18" s="227"/>
      <c r="I18" s="228"/>
      <c r="J18" s="64"/>
      <c r="K18" s="64"/>
      <c r="L18" s="64"/>
    </row>
    <row r="19" spans="1:4" ht="15">
      <c r="A19" s="112"/>
      <c r="B19" s="113"/>
      <c r="C19" s="113"/>
      <c r="D19" s="113"/>
    </row>
    <row r="20" spans="1:4" ht="15">
      <c r="A20" s="112"/>
      <c r="B20" s="113"/>
      <c r="C20" s="113"/>
      <c r="D20" s="113"/>
    </row>
    <row r="22" ht="15.75">
      <c r="A22" s="53"/>
    </row>
    <row r="23" spans="1:4" ht="12.75">
      <c r="A23" s="116"/>
      <c r="B23" s="52"/>
      <c r="C23" s="52"/>
      <c r="D23" s="52"/>
    </row>
    <row r="24" spans="2:4" ht="12.75">
      <c r="B24" s="113"/>
      <c r="C24" s="113"/>
      <c r="D24" s="113"/>
    </row>
    <row r="25" spans="2:4" ht="12.75">
      <c r="B25" s="113"/>
      <c r="C25" s="113"/>
      <c r="D25" s="113"/>
    </row>
    <row r="26" spans="2:4" ht="12.75">
      <c r="B26" s="113"/>
      <c r="C26" s="113"/>
      <c r="D26" s="113"/>
    </row>
    <row r="27" spans="2:4" ht="12.75">
      <c r="B27" s="113"/>
      <c r="C27" s="113"/>
      <c r="D27" s="113"/>
    </row>
    <row r="28" spans="2:4" ht="12.75">
      <c r="B28" s="113"/>
      <c r="C28" s="113"/>
      <c r="D28" s="113"/>
    </row>
    <row r="29" spans="1:4" ht="15">
      <c r="A29" s="112"/>
      <c r="B29" s="113"/>
      <c r="C29" s="113"/>
      <c r="D29" s="113"/>
    </row>
    <row r="31" ht="15.75">
      <c r="A31" s="53"/>
    </row>
    <row r="32" spans="1:4" ht="12.75">
      <c r="A32" s="116"/>
      <c r="B32" s="52"/>
      <c r="C32" s="52"/>
      <c r="D32" s="52"/>
    </row>
    <row r="33" spans="2:4" ht="12.75">
      <c r="B33" s="113"/>
      <c r="C33" s="113"/>
      <c r="D33" s="113"/>
    </row>
    <row r="34" spans="2:4" ht="12.75">
      <c r="B34" s="113"/>
      <c r="C34" s="113"/>
      <c r="D34" s="113"/>
    </row>
    <row r="35" spans="2:4" ht="12.75">
      <c r="B35" s="113"/>
      <c r="C35" s="113"/>
      <c r="D35" s="113"/>
    </row>
    <row r="36" spans="2:4" ht="12.75">
      <c r="B36" s="113"/>
      <c r="C36" s="113"/>
      <c r="D36" s="113"/>
    </row>
    <row r="37" spans="2:4" ht="12.75">
      <c r="B37" s="113"/>
      <c r="C37" s="113"/>
      <c r="D37" s="113"/>
    </row>
    <row r="38" spans="1:4" ht="15">
      <c r="A38" s="112"/>
      <c r="B38" s="113"/>
      <c r="C38" s="113"/>
      <c r="D38" s="113"/>
    </row>
    <row r="40" ht="15.75">
      <c r="A40" s="53"/>
    </row>
    <row r="41" spans="1:4" ht="12.75">
      <c r="A41" s="116"/>
      <c r="B41" s="52"/>
      <c r="C41" s="52"/>
      <c r="D41" s="52"/>
    </row>
    <row r="42" spans="1:4" ht="15">
      <c r="A42" s="112"/>
      <c r="B42" s="113"/>
      <c r="C42" s="113"/>
      <c r="D42" s="113"/>
    </row>
    <row r="43" spans="1:4" ht="15">
      <c r="A43" s="112"/>
      <c r="B43" s="113"/>
      <c r="C43" s="113"/>
      <c r="D43" s="113"/>
    </row>
    <row r="44" spans="1:4" ht="15">
      <c r="A44" s="112"/>
      <c r="B44" s="113"/>
      <c r="C44" s="113"/>
      <c r="D44" s="113"/>
    </row>
    <row r="45" spans="1:4" ht="15">
      <c r="A45" s="112"/>
      <c r="B45" s="113"/>
      <c r="C45" s="113"/>
      <c r="D45" s="113"/>
    </row>
    <row r="46" spans="1:4" ht="15">
      <c r="A46" s="112"/>
      <c r="B46" s="113"/>
      <c r="C46" s="113"/>
      <c r="D46" s="113"/>
    </row>
    <row r="47" spans="1:4" ht="15">
      <c r="A47" s="112"/>
      <c r="B47" s="113"/>
      <c r="C47" s="113"/>
      <c r="D47" s="113"/>
    </row>
    <row r="48" spans="1:4" ht="15">
      <c r="A48" s="112"/>
      <c r="B48" s="113"/>
      <c r="C48" s="113"/>
      <c r="D48" s="113"/>
    </row>
    <row r="49" spans="1:4" ht="15">
      <c r="A49" s="112"/>
      <c r="B49" s="113"/>
      <c r="C49" s="113"/>
      <c r="D49" s="113"/>
    </row>
    <row r="50" spans="1:4" ht="15">
      <c r="A50" s="112"/>
      <c r="B50" s="113"/>
      <c r="C50" s="113"/>
      <c r="D50" s="113"/>
    </row>
    <row r="51" spans="1:4" ht="15">
      <c r="A51" s="112"/>
      <c r="B51" s="113"/>
      <c r="C51" s="113"/>
      <c r="D51" s="113"/>
    </row>
    <row r="52" spans="1:4" ht="15">
      <c r="A52" s="112"/>
      <c r="B52" s="113"/>
      <c r="C52" s="113"/>
      <c r="D52" s="113"/>
    </row>
    <row r="53" spans="1:4" ht="15">
      <c r="A53" s="112"/>
      <c r="B53" s="113"/>
      <c r="C53" s="113"/>
      <c r="D53" s="113"/>
    </row>
    <row r="54" spans="1:4" ht="15">
      <c r="A54" s="115"/>
      <c r="B54" s="113"/>
      <c r="C54" s="113"/>
      <c r="D54" s="113"/>
    </row>
    <row r="55" spans="1:4" ht="15">
      <c r="A55" s="112"/>
      <c r="B55" s="113"/>
      <c r="C55" s="113"/>
      <c r="D55" s="113"/>
    </row>
    <row r="56" spans="1:4" ht="15">
      <c r="A56" s="112"/>
      <c r="B56" s="113"/>
      <c r="C56" s="113"/>
      <c r="D56" s="113"/>
    </row>
    <row r="57" spans="1:4" ht="15">
      <c r="A57" s="115"/>
      <c r="B57" s="113"/>
      <c r="C57" s="113"/>
      <c r="D57" s="113"/>
    </row>
    <row r="58" spans="1:4" ht="15">
      <c r="A58" s="112"/>
      <c r="B58" s="113"/>
      <c r="C58" s="113"/>
      <c r="D58" s="113"/>
    </row>
    <row r="59" spans="1:4" ht="15">
      <c r="A59" s="112"/>
      <c r="B59" s="113"/>
      <c r="C59" s="113"/>
      <c r="D59" s="113"/>
    </row>
    <row r="60" spans="1:4" ht="15">
      <c r="A60" s="112"/>
      <c r="B60" s="113"/>
      <c r="C60" s="113"/>
      <c r="D60" s="113"/>
    </row>
    <row r="61" spans="1:4" ht="15">
      <c r="A61" s="115"/>
      <c r="B61" s="113"/>
      <c r="C61" s="113"/>
      <c r="D61" s="113"/>
    </row>
    <row r="62" spans="1:4" ht="15">
      <c r="A62" s="112"/>
      <c r="B62" s="113"/>
      <c r="C62" s="113"/>
      <c r="D62" s="113"/>
    </row>
    <row r="63" spans="1:4" ht="15">
      <c r="A63" s="112"/>
      <c r="B63" s="113"/>
      <c r="C63" s="113"/>
      <c r="D63" s="113"/>
    </row>
    <row r="64" spans="1:4" ht="15">
      <c r="A64" s="112"/>
      <c r="B64" s="113"/>
      <c r="C64" s="113"/>
      <c r="D64" s="113"/>
    </row>
    <row r="65" spans="1:4" ht="15">
      <c r="A65" s="112"/>
      <c r="B65" s="113"/>
      <c r="C65" s="113"/>
      <c r="D65" s="113"/>
    </row>
    <row r="66" spans="1:4" ht="15">
      <c r="A66" s="112"/>
      <c r="B66" s="113"/>
      <c r="C66" s="113"/>
      <c r="D66" s="113"/>
    </row>
    <row r="67" spans="1:4" ht="15">
      <c r="A67" s="112"/>
      <c r="B67" s="113"/>
      <c r="C67" s="113"/>
      <c r="D67" s="113"/>
    </row>
    <row r="68" spans="1:4" ht="15">
      <c r="A68" s="112"/>
      <c r="B68" s="113"/>
      <c r="C68" s="113"/>
      <c r="D68" s="113"/>
    </row>
    <row r="69" spans="1:4" ht="15">
      <c r="A69" s="112"/>
      <c r="B69" s="113"/>
      <c r="C69" s="113"/>
      <c r="D69" s="113"/>
    </row>
    <row r="71" ht="12.75">
      <c r="A71" s="165"/>
    </row>
    <row r="72" ht="12.75">
      <c r="A72" s="165"/>
    </row>
    <row r="73" ht="6.75" customHeight="1">
      <c r="A73" s="165"/>
    </row>
    <row r="74" ht="12.75">
      <c r="A74" s="165"/>
    </row>
    <row r="75" ht="12.75">
      <c r="A75" s="165"/>
    </row>
    <row r="76" ht="12.75">
      <c r="A76" s="165"/>
    </row>
    <row r="77" ht="12.75">
      <c r="A77" s="165"/>
    </row>
    <row r="78" ht="7.5" customHeight="1">
      <c r="A78" s="165"/>
    </row>
    <row r="79" ht="12.75">
      <c r="A79" s="165"/>
    </row>
    <row r="80" ht="12.75">
      <c r="A80" s="165"/>
    </row>
    <row r="81" ht="12.75">
      <c r="A81" s="165"/>
    </row>
    <row r="82" ht="12.75">
      <c r="A82" s="165"/>
    </row>
    <row r="83" ht="7.5" customHeight="1">
      <c r="A83" s="165"/>
    </row>
    <row r="84" ht="12.75">
      <c r="A84" s="165"/>
    </row>
    <row r="85" ht="12.75">
      <c r="A85" s="165"/>
    </row>
    <row r="86" ht="12.75">
      <c r="A86" s="165"/>
    </row>
    <row r="87" ht="34.5" customHeight="1">
      <c r="A87" s="190"/>
    </row>
    <row r="89" ht="15.75">
      <c r="A89" s="53"/>
    </row>
    <row r="90" spans="1:4" ht="12.75">
      <c r="A90" s="118"/>
      <c r="B90" s="119"/>
      <c r="C90" s="119"/>
      <c r="D90" s="119"/>
    </row>
    <row r="91" spans="1:4" ht="15">
      <c r="A91" s="112"/>
      <c r="B91" s="113"/>
      <c r="C91" s="113"/>
      <c r="D91" s="113"/>
    </row>
    <row r="92" spans="1:4" ht="15">
      <c r="A92" s="112"/>
      <c r="B92" s="113"/>
      <c r="C92" s="113"/>
      <c r="D92" s="113"/>
    </row>
    <row r="93" spans="1:4" ht="15">
      <c r="A93" s="112"/>
      <c r="B93" s="113"/>
      <c r="C93" s="113"/>
      <c r="D93" s="113"/>
    </row>
    <row r="94" spans="1:4" ht="15">
      <c r="A94" s="112"/>
      <c r="B94" s="113"/>
      <c r="C94" s="113"/>
      <c r="D94" s="113"/>
    </row>
    <row r="95" spans="1:4" ht="15">
      <c r="A95" s="112"/>
      <c r="B95" s="113"/>
      <c r="C95" s="113"/>
      <c r="D95" s="113"/>
    </row>
    <row r="96" spans="1:4" ht="15">
      <c r="A96" s="112"/>
      <c r="B96" s="113"/>
      <c r="C96" s="113"/>
      <c r="D96" s="113"/>
    </row>
    <row r="97" spans="1:4" ht="15">
      <c r="A97" s="112"/>
      <c r="B97" s="113"/>
      <c r="C97" s="113"/>
      <c r="D97" s="113"/>
    </row>
    <row r="98" spans="1:4" ht="15">
      <c r="A98" s="112"/>
      <c r="B98" s="113"/>
      <c r="C98" s="113"/>
      <c r="D98" s="113"/>
    </row>
    <row r="99" spans="1:4" ht="15">
      <c r="A99" s="112"/>
      <c r="B99" s="113"/>
      <c r="C99" s="113"/>
      <c r="D99" s="113"/>
    </row>
    <row r="100" spans="1:4" ht="15">
      <c r="A100" s="112"/>
      <c r="B100" s="113"/>
      <c r="C100" s="113"/>
      <c r="D100" s="113"/>
    </row>
    <row r="102" ht="15.75">
      <c r="A102" s="53"/>
    </row>
    <row r="103" spans="1:4" ht="12.75">
      <c r="A103" s="118"/>
      <c r="B103" s="119"/>
      <c r="C103" s="119"/>
      <c r="D103" s="119"/>
    </row>
    <row r="104" spans="1:4" ht="15">
      <c r="A104" s="112"/>
      <c r="B104" s="113"/>
      <c r="C104" s="113"/>
      <c r="D104" s="113"/>
    </row>
    <row r="105" spans="1:4" ht="15">
      <c r="A105" s="112"/>
      <c r="B105" s="113"/>
      <c r="C105" s="113"/>
      <c r="D105" s="113"/>
    </row>
    <row r="106" spans="1:4" ht="15">
      <c r="A106" s="112"/>
      <c r="B106" s="113"/>
      <c r="C106" s="113"/>
      <c r="D106" s="113"/>
    </row>
    <row r="107" spans="1:4" ht="15">
      <c r="A107" s="112"/>
      <c r="B107" s="113"/>
      <c r="C107" s="113"/>
      <c r="D107" s="113"/>
    </row>
    <row r="108" spans="1:4" ht="15">
      <c r="A108" s="112"/>
      <c r="B108" s="113"/>
      <c r="C108" s="113"/>
      <c r="D108" s="113"/>
    </row>
    <row r="109" spans="1:4" ht="15">
      <c r="A109" s="112"/>
      <c r="B109" s="113"/>
      <c r="C109" s="113"/>
      <c r="D109" s="113"/>
    </row>
    <row r="110" spans="1:4" ht="15">
      <c r="A110" s="112"/>
      <c r="B110" s="113"/>
      <c r="C110" s="113"/>
      <c r="D110" s="113"/>
    </row>
    <row r="111" spans="1:4" ht="15">
      <c r="A111" s="112"/>
      <c r="B111" s="113"/>
      <c r="C111" s="113"/>
      <c r="D111" s="113"/>
    </row>
    <row r="112" spans="1:4" ht="15">
      <c r="A112" s="112"/>
      <c r="B112" s="113"/>
      <c r="C112" s="113"/>
      <c r="D112" s="113"/>
    </row>
    <row r="113" spans="1:4" ht="15">
      <c r="A113" s="112"/>
      <c r="B113" s="113"/>
      <c r="C113" s="113"/>
      <c r="D113" s="113"/>
    </row>
    <row r="115" ht="15.75">
      <c r="A115" s="53"/>
    </row>
    <row r="116" spans="1:4" ht="12.75">
      <c r="A116" s="118"/>
      <c r="B116" s="119"/>
      <c r="C116" s="119"/>
      <c r="D116" s="119"/>
    </row>
    <row r="117" spans="1:4" ht="15">
      <c r="A117" s="112"/>
      <c r="B117" s="113"/>
      <c r="C117" s="113"/>
      <c r="D117" s="113"/>
    </row>
    <row r="118" spans="1:4" ht="15">
      <c r="A118" s="112"/>
      <c r="B118" s="113"/>
      <c r="C118" s="113"/>
      <c r="D118" s="113"/>
    </row>
    <row r="119" spans="1:4" ht="15">
      <c r="A119" s="112"/>
      <c r="B119" s="113"/>
      <c r="C119" s="113"/>
      <c r="D119" s="113"/>
    </row>
    <row r="120" spans="1:4" ht="15">
      <c r="A120" s="112"/>
      <c r="B120" s="113"/>
      <c r="C120" s="113"/>
      <c r="D120" s="113"/>
    </row>
    <row r="121" spans="1:4" ht="15">
      <c r="A121" s="112"/>
      <c r="B121" s="113"/>
      <c r="C121" s="113"/>
      <c r="D121" s="113"/>
    </row>
    <row r="122" spans="1:4" ht="15">
      <c r="A122" s="112"/>
      <c r="B122" s="113"/>
      <c r="C122" s="113"/>
      <c r="D122" s="113"/>
    </row>
    <row r="123" spans="1:4" ht="15">
      <c r="A123" s="112"/>
      <c r="B123" s="113"/>
      <c r="C123" s="113"/>
      <c r="D123" s="113"/>
    </row>
    <row r="124" spans="1:4" ht="15">
      <c r="A124" s="112"/>
      <c r="B124" s="113"/>
      <c r="C124" s="113"/>
      <c r="D124" s="113"/>
    </row>
    <row r="125" spans="1:4" ht="15">
      <c r="A125" s="112"/>
      <c r="B125" s="113"/>
      <c r="C125" s="113"/>
      <c r="D125" s="113"/>
    </row>
    <row r="126" spans="1:4" ht="15">
      <c r="A126" s="112"/>
      <c r="B126" s="113"/>
      <c r="C126" s="113"/>
      <c r="D126" s="113"/>
    </row>
    <row r="128" ht="15.75">
      <c r="A128" s="53"/>
    </row>
    <row r="129" spans="1:4" ht="12.75">
      <c r="A129" s="118"/>
      <c r="B129" s="119"/>
      <c r="C129" s="119"/>
      <c r="D129" s="119"/>
    </row>
    <row r="130" ht="15">
      <c r="A130" s="112"/>
    </row>
    <row r="131" ht="15">
      <c r="A131" s="112"/>
    </row>
    <row r="132" ht="15">
      <c r="A132" s="112"/>
    </row>
    <row r="133" ht="15">
      <c r="A133" s="112"/>
    </row>
    <row r="134" ht="15">
      <c r="A134" s="112"/>
    </row>
    <row r="135" ht="15">
      <c r="A135" s="112"/>
    </row>
    <row r="136" ht="15">
      <c r="A136" s="112"/>
    </row>
    <row r="137" ht="15">
      <c r="A137" s="112"/>
    </row>
    <row r="138" ht="15">
      <c r="A138" s="112"/>
    </row>
    <row r="139" ht="15">
      <c r="A139" s="112"/>
    </row>
    <row r="141" ht="15.75">
      <c r="A141" s="53"/>
    </row>
    <row r="142" spans="1:4" ht="12.75">
      <c r="A142" s="118"/>
      <c r="B142" s="119"/>
      <c r="C142" s="119"/>
      <c r="D142" s="119"/>
    </row>
    <row r="143" spans="1:4" ht="15">
      <c r="A143" s="112"/>
      <c r="B143" s="113"/>
      <c r="C143" s="113"/>
      <c r="D143" s="113"/>
    </row>
    <row r="144" spans="1:4" ht="15">
      <c r="A144" s="112"/>
      <c r="B144" s="113"/>
      <c r="C144" s="113"/>
      <c r="D144" s="113"/>
    </row>
    <row r="145" spans="1:4" ht="15">
      <c r="A145" s="112"/>
      <c r="B145" s="113"/>
      <c r="C145" s="113"/>
      <c r="D145" s="113"/>
    </row>
    <row r="146" spans="1:4" ht="15">
      <c r="A146" s="112"/>
      <c r="B146" s="113"/>
      <c r="C146" s="113"/>
      <c r="D146" s="113"/>
    </row>
    <row r="147" spans="1:4" ht="15">
      <c r="A147" s="112"/>
      <c r="B147" s="113"/>
      <c r="C147" s="113"/>
      <c r="D147" s="113"/>
    </row>
    <row r="148" spans="1:4" ht="15">
      <c r="A148" s="112"/>
      <c r="B148" s="113"/>
      <c r="C148" s="113"/>
      <c r="D148" s="113"/>
    </row>
    <row r="149" spans="1:4" ht="15">
      <c r="A149" s="112"/>
      <c r="B149" s="113"/>
      <c r="C149" s="113"/>
      <c r="D149" s="113"/>
    </row>
    <row r="150" spans="1:4" ht="15">
      <c r="A150" s="112"/>
      <c r="B150" s="113"/>
      <c r="C150" s="113"/>
      <c r="D150" s="113"/>
    </row>
    <row r="151" spans="1:4" ht="15">
      <c r="A151" s="112"/>
      <c r="B151" s="113"/>
      <c r="C151" s="113"/>
      <c r="D151" s="113"/>
    </row>
    <row r="152" spans="1:4" ht="15">
      <c r="A152" s="112"/>
      <c r="B152" s="113"/>
      <c r="C152" s="113"/>
      <c r="D152" s="113"/>
    </row>
    <row r="153" spans="1:4" ht="15">
      <c r="A153" s="112"/>
      <c r="B153" s="113"/>
      <c r="C153" s="113"/>
      <c r="D153" s="113"/>
    </row>
    <row r="154" spans="1:4" ht="15">
      <c r="A154" s="112"/>
      <c r="B154" s="113"/>
      <c r="C154" s="113"/>
      <c r="D154" s="113"/>
    </row>
    <row r="155" spans="1:4" ht="15">
      <c r="A155" s="112"/>
      <c r="B155" s="113"/>
      <c r="C155" s="113"/>
      <c r="D155" s="113"/>
    </row>
    <row r="156" spans="1:4" ht="15">
      <c r="A156" s="112"/>
      <c r="B156" s="113"/>
      <c r="C156" s="113"/>
      <c r="D156" s="113"/>
    </row>
    <row r="157" spans="1:4" ht="15">
      <c r="A157" s="112"/>
      <c r="B157" s="113"/>
      <c r="C157" s="113"/>
      <c r="D157" s="113"/>
    </row>
    <row r="158" spans="1:4" ht="15">
      <c r="A158" s="112"/>
      <c r="B158" s="113"/>
      <c r="C158" s="113"/>
      <c r="D158" s="113"/>
    </row>
    <row r="159" spans="1:4" ht="15">
      <c r="A159" s="112"/>
      <c r="B159" s="113"/>
      <c r="C159" s="113"/>
      <c r="D159" s="113"/>
    </row>
    <row r="160" spans="1:4" ht="15">
      <c r="A160" s="112"/>
      <c r="B160" s="113"/>
      <c r="C160" s="113"/>
      <c r="D160" s="113"/>
    </row>
    <row r="161" spans="1:4" ht="15">
      <c r="A161" s="112"/>
      <c r="B161" s="113"/>
      <c r="C161" s="113"/>
      <c r="D161" s="113"/>
    </row>
    <row r="162" spans="1:4" ht="15">
      <c r="A162" s="112"/>
      <c r="B162" s="113"/>
      <c r="C162" s="113"/>
      <c r="D162" s="113"/>
    </row>
    <row r="163" spans="1:4" ht="15">
      <c r="A163" s="112"/>
      <c r="B163" s="113"/>
      <c r="C163" s="113"/>
      <c r="D163" s="113"/>
    </row>
    <row r="164" spans="1:4" ht="15">
      <c r="A164" s="112"/>
      <c r="B164" s="113"/>
      <c r="C164" s="113"/>
      <c r="D164" s="113"/>
    </row>
    <row r="165" spans="1:4" ht="15">
      <c r="A165" s="112"/>
      <c r="B165" s="113"/>
      <c r="C165" s="113"/>
      <c r="D165" s="113"/>
    </row>
    <row r="166" spans="1:4" ht="15">
      <c r="A166" s="112"/>
      <c r="B166" s="113"/>
      <c r="C166" s="113"/>
      <c r="D166" s="113"/>
    </row>
    <row r="167" spans="1:4" ht="15">
      <c r="A167" s="112"/>
      <c r="B167" s="113"/>
      <c r="C167" s="113"/>
      <c r="D167" s="113"/>
    </row>
    <row r="168" spans="1:4" ht="15">
      <c r="A168" s="112"/>
      <c r="B168" s="113"/>
      <c r="C168" s="113"/>
      <c r="D168" s="113"/>
    </row>
    <row r="169" spans="1:4" ht="15">
      <c r="A169" s="112"/>
      <c r="B169" s="113"/>
      <c r="C169" s="113"/>
      <c r="D169" s="113"/>
    </row>
    <row r="170" spans="1:4" ht="15">
      <c r="A170" s="112"/>
      <c r="B170" s="113"/>
      <c r="C170" s="113"/>
      <c r="D170" s="113"/>
    </row>
    <row r="171" spans="1:4" ht="15">
      <c r="A171" s="112"/>
      <c r="B171" s="113"/>
      <c r="C171" s="113"/>
      <c r="D171" s="113"/>
    </row>
    <row r="172" spans="1:4" ht="15">
      <c r="A172" s="112"/>
      <c r="B172" s="113"/>
      <c r="C172" s="113"/>
      <c r="D172" s="113"/>
    </row>
    <row r="173" spans="1:4" ht="15">
      <c r="A173" s="112"/>
      <c r="B173" s="113"/>
      <c r="C173" s="113"/>
      <c r="D173" s="113"/>
    </row>
    <row r="174" spans="1:4" ht="15">
      <c r="A174" s="112"/>
      <c r="B174" s="113"/>
      <c r="C174" s="113"/>
      <c r="D174" s="113"/>
    </row>
    <row r="175" spans="1:4" ht="15">
      <c r="A175" s="112"/>
      <c r="B175" s="113"/>
      <c r="C175" s="113"/>
      <c r="D175" s="113"/>
    </row>
    <row r="176" spans="1:4" ht="15">
      <c r="A176" s="112"/>
      <c r="B176" s="113"/>
      <c r="C176" s="113"/>
      <c r="D176" s="113"/>
    </row>
    <row r="177" spans="1:4" ht="15">
      <c r="A177" s="112"/>
      <c r="B177" s="113"/>
      <c r="C177" s="113"/>
      <c r="D177" s="113"/>
    </row>
    <row r="178" spans="1:4" ht="15">
      <c r="A178" s="112"/>
      <c r="B178" s="113"/>
      <c r="C178" s="113"/>
      <c r="D178" s="113"/>
    </row>
    <row r="179" spans="1:4" ht="15">
      <c r="A179" s="112"/>
      <c r="B179" s="113"/>
      <c r="C179" s="113"/>
      <c r="D179" s="113"/>
    </row>
    <row r="180" spans="1:4" ht="15">
      <c r="A180" s="112"/>
      <c r="B180" s="113"/>
      <c r="C180" s="113"/>
      <c r="D180" s="113"/>
    </row>
    <row r="181" spans="1:4" ht="15">
      <c r="A181" s="112"/>
      <c r="B181" s="113"/>
      <c r="C181" s="113"/>
      <c r="D181" s="113"/>
    </row>
    <row r="182" spans="1:4" ht="15">
      <c r="A182" s="112"/>
      <c r="B182" s="113"/>
      <c r="C182" s="113"/>
      <c r="D182" s="113"/>
    </row>
    <row r="183" spans="1:4" ht="15">
      <c r="A183" s="112"/>
      <c r="B183" s="113"/>
      <c r="C183" s="113"/>
      <c r="D183" s="113"/>
    </row>
    <row r="184" spans="1:4" ht="15">
      <c r="A184" s="112"/>
      <c r="B184" s="113"/>
      <c r="C184" s="113"/>
      <c r="D184" s="113"/>
    </row>
    <row r="185" spans="1:4" ht="15">
      <c r="A185" s="112"/>
      <c r="B185" s="113"/>
      <c r="C185" s="113"/>
      <c r="D185" s="113"/>
    </row>
    <row r="186" spans="1:4" ht="15">
      <c r="A186" s="112"/>
      <c r="B186" s="113"/>
      <c r="C186" s="113"/>
      <c r="D186" s="113"/>
    </row>
    <row r="187" spans="1:4" ht="15">
      <c r="A187" s="112"/>
      <c r="B187" s="113"/>
      <c r="C187" s="113"/>
      <c r="D187" s="113"/>
    </row>
    <row r="188" spans="1:4" ht="15">
      <c r="A188" s="112"/>
      <c r="B188" s="113"/>
      <c r="C188" s="113"/>
      <c r="D188" s="113"/>
    </row>
    <row r="189" spans="1:4" ht="15">
      <c r="A189" s="112"/>
      <c r="B189" s="113"/>
      <c r="C189" s="113"/>
      <c r="D189" s="113"/>
    </row>
    <row r="190" spans="1:4" ht="15">
      <c r="A190" s="112"/>
      <c r="B190" s="113"/>
      <c r="C190" s="113"/>
      <c r="D190" s="113"/>
    </row>
    <row r="191" spans="1:4" ht="15">
      <c r="A191" s="112"/>
      <c r="B191" s="113"/>
      <c r="C191" s="113"/>
      <c r="D191" s="113"/>
    </row>
    <row r="193" ht="15.75">
      <c r="A193" s="53"/>
    </row>
    <row r="194" spans="1:4" ht="12.75" customHeight="1">
      <c r="A194" s="118"/>
      <c r="B194" s="119"/>
      <c r="C194" s="119"/>
      <c r="D194" s="119"/>
    </row>
    <row r="195" ht="15">
      <c r="A195" s="112"/>
    </row>
    <row r="196" ht="15">
      <c r="A196" s="112"/>
    </row>
    <row r="197" ht="15">
      <c r="A197" s="112"/>
    </row>
    <row r="198" ht="15">
      <c r="A198" s="112"/>
    </row>
    <row r="200" ht="15.75">
      <c r="A200" s="53"/>
    </row>
    <row r="201" spans="1:4" ht="12.75">
      <c r="A201" s="118"/>
      <c r="B201" s="119"/>
      <c r="C201" s="119"/>
      <c r="D201" s="119"/>
    </row>
    <row r="202" spans="1:4" ht="15">
      <c r="A202" s="112"/>
      <c r="B202" s="113"/>
      <c r="C202" s="113"/>
      <c r="D202" s="113"/>
    </row>
    <row r="203" spans="1:4" ht="15">
      <c r="A203" s="112"/>
      <c r="B203" s="113"/>
      <c r="C203" s="113"/>
      <c r="D203" s="113"/>
    </row>
    <row r="204" spans="1:4" ht="15">
      <c r="A204" s="112"/>
      <c r="B204" s="113"/>
      <c r="C204" s="113"/>
      <c r="D204" s="113"/>
    </row>
    <row r="205" spans="1:4" ht="15">
      <c r="A205" s="112"/>
      <c r="B205" s="113"/>
      <c r="C205" s="113"/>
      <c r="D205" s="113"/>
    </row>
    <row r="206" spans="1:4" ht="15">
      <c r="A206" s="112"/>
      <c r="B206" s="113"/>
      <c r="C206" s="113"/>
      <c r="D206" s="113"/>
    </row>
    <row r="207" spans="1:4" ht="15">
      <c r="A207" s="112"/>
      <c r="B207" s="113"/>
      <c r="C207" s="113"/>
      <c r="D207" s="113"/>
    </row>
    <row r="208" spans="1:4" ht="15">
      <c r="A208" s="112"/>
      <c r="B208" s="113"/>
      <c r="C208" s="113"/>
      <c r="D208" s="113"/>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2" manualBreakCount="2">
    <brk id="38" max="255" man="1"/>
    <brk id="139" max="255" man="1"/>
  </rowBreaks>
</worksheet>
</file>

<file path=xl/worksheets/sheet22.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00390625" defaultRowHeight="12.75"/>
  <cols>
    <col min="1" max="1" width="96.875" style="0" customWidth="1"/>
    <col min="2" max="2" width="18.25390625" style="0" customWidth="1"/>
    <col min="3" max="3" width="18.375" style="0" customWidth="1"/>
  </cols>
  <sheetData>
    <row r="1" spans="1:3" ht="18">
      <c r="A1" s="101" t="s">
        <v>901</v>
      </c>
      <c r="B1" s="102"/>
      <c r="C1" s="102"/>
    </row>
    <row r="2" spans="1:3" ht="12.75">
      <c r="A2" s="102"/>
      <c r="B2" s="102"/>
      <c r="C2" s="102"/>
    </row>
    <row r="3" spans="1:3" ht="12.75">
      <c r="A3" s="220" t="s">
        <v>1045</v>
      </c>
      <c r="B3" s="102"/>
      <c r="C3" s="102"/>
    </row>
    <row r="4" spans="1:3" ht="5.25" customHeight="1">
      <c r="A4" s="220"/>
      <c r="B4" s="102"/>
      <c r="C4" s="102"/>
    </row>
    <row r="5" spans="1:3" ht="22.5">
      <c r="A5" s="219" t="s">
        <v>1049</v>
      </c>
      <c r="B5" s="102"/>
      <c r="C5" s="102"/>
    </row>
    <row r="6" spans="1:3" ht="5.25" customHeight="1">
      <c r="A6" s="220"/>
      <c r="B6" s="102"/>
      <c r="C6" s="102"/>
    </row>
    <row r="7" spans="1:3" ht="33.75">
      <c r="A7" s="219" t="s">
        <v>1050</v>
      </c>
      <c r="B7" s="102"/>
      <c r="C7" s="102"/>
    </row>
    <row r="8" spans="1:3" ht="5.25" customHeight="1">
      <c r="A8" s="220"/>
      <c r="B8" s="102"/>
      <c r="C8" s="102"/>
    </row>
    <row r="9" spans="1:3" ht="33.75">
      <c r="A9" s="219" t="s">
        <v>1051</v>
      </c>
      <c r="B9" s="102"/>
      <c r="C9" s="102"/>
    </row>
    <row r="10" spans="1:3" ht="5.25" customHeight="1">
      <c r="A10" s="102"/>
      <c r="B10" s="102"/>
      <c r="C10" s="102"/>
    </row>
    <row r="11" spans="1:3" ht="12.75">
      <c r="A11" s="102"/>
      <c r="B11" s="102"/>
      <c r="C11" s="102"/>
    </row>
    <row r="12" spans="1:3" ht="12.75">
      <c r="A12" s="233" t="s">
        <v>1052</v>
      </c>
      <c r="B12" s="102"/>
      <c r="C12" s="102"/>
    </row>
    <row r="13" spans="1:3" ht="12.75">
      <c r="A13" s="102"/>
      <c r="B13" s="102"/>
      <c r="C13" s="102"/>
    </row>
    <row r="14" spans="1:3" ht="12.75">
      <c r="A14" s="102"/>
      <c r="B14" s="102"/>
      <c r="C14" s="102"/>
    </row>
    <row r="15" spans="1:3" ht="13.5" thickBot="1">
      <c r="A15" s="233" t="s">
        <v>1053</v>
      </c>
      <c r="B15" s="102"/>
      <c r="C15" s="102"/>
    </row>
    <row r="16" spans="1:3" ht="15">
      <c r="A16" s="105" t="s">
        <v>1054</v>
      </c>
      <c r="B16" s="88" t="s">
        <v>712</v>
      </c>
      <c r="C16" s="89" t="s">
        <v>713</v>
      </c>
    </row>
    <row r="17" spans="1:3" ht="14.25">
      <c r="A17" s="68" t="s">
        <v>285</v>
      </c>
      <c r="B17" s="72"/>
      <c r="C17" s="73"/>
    </row>
    <row r="18" spans="1:3" ht="14.25">
      <c r="A18" s="68" t="s">
        <v>286</v>
      </c>
      <c r="B18" s="72"/>
      <c r="C18" s="73"/>
    </row>
    <row r="19" spans="1:3" ht="14.25">
      <c r="A19" s="68" t="s">
        <v>237</v>
      </c>
      <c r="B19" s="72"/>
      <c r="C19" s="73"/>
    </row>
    <row r="20" spans="1:3" ht="14.25">
      <c r="A20" s="68" t="s">
        <v>238</v>
      </c>
      <c r="B20" s="72"/>
      <c r="C20" s="73"/>
    </row>
    <row r="21" spans="1:3" ht="14.25">
      <c r="A21" s="68" t="s">
        <v>239</v>
      </c>
      <c r="B21" s="72"/>
      <c r="C21" s="73"/>
    </row>
    <row r="22" spans="1:3" ht="14.25">
      <c r="A22" s="68" t="s">
        <v>240</v>
      </c>
      <c r="B22" s="72"/>
      <c r="C22" s="73"/>
    </row>
    <row r="23" spans="1:3" ht="14.25">
      <c r="A23" s="68"/>
      <c r="B23" s="72"/>
      <c r="C23" s="73"/>
    </row>
    <row r="24" spans="1:3" ht="14.25">
      <c r="A24" s="68" t="s">
        <v>242</v>
      </c>
      <c r="B24" s="72"/>
      <c r="C24" s="73"/>
    </row>
    <row r="25" spans="1:3" ht="14.25">
      <c r="A25" s="68" t="s">
        <v>243</v>
      </c>
      <c r="B25" s="72"/>
      <c r="C25" s="73"/>
    </row>
    <row r="26" spans="1:3" ht="14.25">
      <c r="A26" s="68" t="s">
        <v>244</v>
      </c>
      <c r="B26" s="72"/>
      <c r="C26" s="73"/>
    </row>
    <row r="27" spans="1:3" ht="14.25">
      <c r="A27" s="68" t="s">
        <v>245</v>
      </c>
      <c r="B27" s="72"/>
      <c r="C27" s="73"/>
    </row>
    <row r="28" spans="1:3" ht="14.25">
      <c r="A28" s="68" t="s">
        <v>246</v>
      </c>
      <c r="B28" s="72"/>
      <c r="C28" s="73"/>
    </row>
    <row r="29" spans="1:3" ht="14.25">
      <c r="A29" s="68" t="s">
        <v>247</v>
      </c>
      <c r="B29" s="72"/>
      <c r="C29" s="73"/>
    </row>
    <row r="30" spans="1:3" ht="15" thickBot="1">
      <c r="A30" s="69" t="s">
        <v>1055</v>
      </c>
      <c r="B30" s="83"/>
      <c r="C30" s="84"/>
    </row>
  </sheetData>
  <printOptions/>
  <pageMargins left="0.7874015748031497" right="0.7874015748031497" top="0.984251968503937" bottom="0.984251968503937" header="0.5118110236220472" footer="0.5118110236220472"/>
  <pageSetup horizontalDpi="600" verticalDpi="600" orientation="portrait" paperSize="9" scale="48" r:id="rId1"/>
  <headerFooter alignWithMargins="0">
    <oddHeader>&amp;LMCI Management Spółka Akcyjna&amp;CSA-P 2002&amp;Rw tys. zł</oddHeader>
    <oddFooter>&amp;CKomisja Papierów Wartościowych i Giełd</oddFooter>
  </headerFooter>
</worksheet>
</file>

<file path=xl/worksheets/sheet23.xml><?xml version="1.0" encoding="utf-8"?>
<worksheet xmlns="http://schemas.openxmlformats.org/spreadsheetml/2006/main" xmlns:r="http://schemas.openxmlformats.org/officeDocument/2006/relationships">
  <dimension ref="A1:F1853"/>
  <sheetViews>
    <sheetView zoomScale="70" zoomScaleNormal="70" workbookViewId="0" topLeftCell="A1">
      <selection activeCell="A1" sqref="A1"/>
    </sheetView>
  </sheetViews>
  <sheetFormatPr defaultColWidth="9.00390625" defaultRowHeight="12.75"/>
  <cols>
    <col min="1" max="1" width="133.875" style="0" customWidth="1"/>
    <col min="2" max="2" width="0.12890625" style="0" customWidth="1"/>
    <col min="3" max="3" width="18.00390625" style="0" hidden="1" customWidth="1"/>
  </cols>
  <sheetData>
    <row r="1" spans="1:6" ht="18">
      <c r="A1" s="101" t="s">
        <v>1056</v>
      </c>
      <c r="B1" s="102"/>
      <c r="C1" s="102"/>
      <c r="D1" s="102"/>
      <c r="E1" s="102"/>
      <c r="F1" s="102"/>
    </row>
    <row r="2" spans="1:6" ht="9.75" customHeight="1">
      <c r="A2" s="102"/>
      <c r="B2" s="102"/>
      <c r="C2" s="102"/>
      <c r="D2" s="102"/>
      <c r="E2" s="102"/>
      <c r="F2" s="102"/>
    </row>
    <row r="3" spans="1:6" ht="12.75">
      <c r="A3" s="233" t="s">
        <v>1052</v>
      </c>
      <c r="B3" s="102"/>
      <c r="C3" s="102"/>
      <c r="D3" s="102"/>
      <c r="E3" s="102"/>
      <c r="F3" s="102"/>
    </row>
    <row r="4" spans="1:6" ht="12.75">
      <c r="A4" s="102"/>
      <c r="B4" s="102"/>
      <c r="C4" s="102"/>
      <c r="D4" s="102"/>
      <c r="E4" s="102"/>
      <c r="F4" s="102"/>
    </row>
    <row r="5" spans="1:6" ht="12.75">
      <c r="A5" s="234" t="s">
        <v>1057</v>
      </c>
      <c r="B5" s="102"/>
      <c r="C5" s="102"/>
      <c r="D5" s="102"/>
      <c r="E5" s="102"/>
      <c r="F5" s="102"/>
    </row>
    <row r="6" spans="1:6" ht="9" customHeight="1">
      <c r="A6" s="234"/>
      <c r="B6" s="102"/>
      <c r="C6" s="102"/>
      <c r="D6" s="102"/>
      <c r="E6" s="102"/>
      <c r="F6" s="102"/>
    </row>
    <row r="7" spans="1:6" ht="12.75">
      <c r="A7" s="234" t="s">
        <v>1058</v>
      </c>
      <c r="B7" s="102"/>
      <c r="C7" s="102"/>
      <c r="D7" s="102"/>
      <c r="E7" s="102"/>
      <c r="F7" s="102"/>
    </row>
    <row r="8" spans="1:6" ht="12.75">
      <c r="A8" s="234" t="s">
        <v>1064</v>
      </c>
      <c r="B8" s="102"/>
      <c r="C8" s="102"/>
      <c r="D8" s="102"/>
      <c r="E8" s="102"/>
      <c r="F8" s="102"/>
    </row>
    <row r="9" spans="1:6" ht="12.75">
      <c r="A9" s="234" t="s">
        <v>496</v>
      </c>
      <c r="B9" s="102"/>
      <c r="C9" s="102"/>
      <c r="D9" s="102"/>
      <c r="E9" s="102"/>
      <c r="F9" s="102"/>
    </row>
    <row r="10" spans="1:6" ht="12.75">
      <c r="A10" s="234" t="s">
        <v>497</v>
      </c>
      <c r="B10" s="102"/>
      <c r="C10" s="102"/>
      <c r="D10" s="102"/>
      <c r="E10" s="102"/>
      <c r="F10" s="102"/>
    </row>
    <row r="11" spans="1:6" ht="12.75">
      <c r="A11" s="234" t="s">
        <v>498</v>
      </c>
      <c r="B11" s="102"/>
      <c r="C11" s="102"/>
      <c r="D11" s="102"/>
      <c r="E11" s="102"/>
      <c r="F11" s="102"/>
    </row>
    <row r="12" spans="1:6" ht="12.75">
      <c r="A12" s="234" t="s">
        <v>499</v>
      </c>
      <c r="B12" s="102"/>
      <c r="C12" s="102"/>
      <c r="D12" s="102"/>
      <c r="E12" s="102"/>
      <c r="F12" s="102"/>
    </row>
    <row r="13" spans="1:6" ht="12.75">
      <c r="A13" s="234" t="s">
        <v>500</v>
      </c>
      <c r="B13" s="102"/>
      <c r="C13" s="102"/>
      <c r="D13" s="102"/>
      <c r="E13" s="102"/>
      <c r="F13" s="102"/>
    </row>
    <row r="14" spans="1:6" ht="9.75" customHeight="1">
      <c r="A14" s="234"/>
      <c r="B14" s="102"/>
      <c r="C14" s="102"/>
      <c r="D14" s="102"/>
      <c r="E14" s="102"/>
      <c r="F14" s="102"/>
    </row>
    <row r="15" spans="1:6" ht="25.5">
      <c r="A15" s="235" t="s">
        <v>501</v>
      </c>
      <c r="B15" s="102"/>
      <c r="C15" s="102"/>
      <c r="D15" s="102"/>
      <c r="E15" s="102"/>
      <c r="F15" s="102"/>
    </row>
    <row r="16" spans="1:6" ht="9.75" customHeight="1">
      <c r="A16" s="234"/>
      <c r="B16" s="102"/>
      <c r="C16" s="102"/>
      <c r="D16" s="102"/>
      <c r="E16" s="102"/>
      <c r="F16" s="102"/>
    </row>
    <row r="17" spans="1:6" ht="25.5">
      <c r="A17" s="235" t="s">
        <v>502</v>
      </c>
      <c r="B17" s="102"/>
      <c r="C17" s="102"/>
      <c r="D17" s="102"/>
      <c r="E17" s="102"/>
      <c r="F17" s="102"/>
    </row>
    <row r="18" spans="1:6" ht="9" customHeight="1">
      <c r="A18" s="234"/>
      <c r="B18" s="102"/>
      <c r="C18" s="102"/>
      <c r="D18" s="102"/>
      <c r="E18" s="102"/>
      <c r="F18" s="102"/>
    </row>
    <row r="19" spans="1:6" ht="12.75">
      <c r="A19" s="234" t="s">
        <v>503</v>
      </c>
      <c r="B19" s="102"/>
      <c r="C19" s="102"/>
      <c r="D19" s="102"/>
      <c r="E19" s="102"/>
      <c r="F19" s="102"/>
    </row>
    <row r="20" spans="1:6" ht="12.75">
      <c r="A20" s="234" t="s">
        <v>504</v>
      </c>
      <c r="B20" s="102"/>
      <c r="C20" s="102"/>
      <c r="D20" s="102"/>
      <c r="E20" s="102"/>
      <c r="F20" s="102"/>
    </row>
    <row r="21" spans="1:6" ht="12.75">
      <c r="A21" s="234" t="s">
        <v>505</v>
      </c>
      <c r="B21" s="102"/>
      <c r="C21" s="102"/>
      <c r="D21" s="102"/>
      <c r="E21" s="102"/>
      <c r="F21" s="102"/>
    </row>
    <row r="22" spans="1:6" ht="12.75">
      <c r="A22" s="234" t="s">
        <v>656</v>
      </c>
      <c r="B22" s="102"/>
      <c r="C22" s="102"/>
      <c r="D22" s="102"/>
      <c r="E22" s="102"/>
      <c r="F22" s="102"/>
    </row>
    <row r="23" spans="1:6" ht="12.75">
      <c r="A23" s="234" t="s">
        <v>657</v>
      </c>
      <c r="B23" s="102"/>
      <c r="C23" s="102"/>
      <c r="D23" s="102"/>
      <c r="E23" s="102"/>
      <c r="F23" s="102"/>
    </row>
    <row r="24" spans="1:6" ht="12.75">
      <c r="A24" s="234" t="s">
        <v>658</v>
      </c>
      <c r="B24" s="102"/>
      <c r="C24" s="102"/>
      <c r="D24" s="102"/>
      <c r="E24" s="102"/>
      <c r="F24" s="102"/>
    </row>
    <row r="25" spans="1:6" ht="12.75">
      <c r="A25" s="234" t="s">
        <v>659</v>
      </c>
      <c r="B25" s="102"/>
      <c r="C25" s="102"/>
      <c r="D25" s="102"/>
      <c r="E25" s="102"/>
      <c r="F25" s="102"/>
    </row>
    <row r="26" spans="1:6" ht="12.75">
      <c r="A26" s="234" t="s">
        <v>660</v>
      </c>
      <c r="B26" s="102"/>
      <c r="C26" s="102"/>
      <c r="D26" s="102"/>
      <c r="E26" s="102"/>
      <c r="F26" s="102"/>
    </row>
    <row r="27" spans="1:6" ht="12.75">
      <c r="A27" s="234" t="s">
        <v>661</v>
      </c>
      <c r="B27" s="102"/>
      <c r="C27" s="102"/>
      <c r="D27" s="102"/>
      <c r="E27" s="102"/>
      <c r="F27" s="102"/>
    </row>
    <row r="28" spans="1:6" ht="12.75">
      <c r="A28" s="234" t="s">
        <v>662</v>
      </c>
      <c r="B28" s="102"/>
      <c r="C28" s="102"/>
      <c r="D28" s="102"/>
      <c r="E28" s="102"/>
      <c r="F28" s="102"/>
    </row>
    <row r="29" spans="1:6" ht="12.75">
      <c r="A29" s="234" t="s">
        <v>663</v>
      </c>
      <c r="B29" s="102"/>
      <c r="C29" s="102"/>
      <c r="D29" s="102"/>
      <c r="E29" s="102"/>
      <c r="F29" s="102"/>
    </row>
    <row r="30" spans="1:6" ht="12.75">
      <c r="A30" s="234" t="s">
        <v>664</v>
      </c>
      <c r="B30" s="102"/>
      <c r="C30" s="102"/>
      <c r="D30" s="102"/>
      <c r="E30" s="102"/>
      <c r="F30" s="102"/>
    </row>
    <row r="31" spans="1:6" ht="12.75">
      <c r="A31" s="234" t="s">
        <v>665</v>
      </c>
      <c r="B31" s="102"/>
      <c r="C31" s="102"/>
      <c r="D31" s="102"/>
      <c r="E31" s="102"/>
      <c r="F31" s="102"/>
    </row>
    <row r="32" spans="1:6" ht="12.75">
      <c r="A32" s="234" t="s">
        <v>666</v>
      </c>
      <c r="B32" s="102"/>
      <c r="C32" s="102"/>
      <c r="D32" s="102"/>
      <c r="E32" s="102"/>
      <c r="F32" s="102"/>
    </row>
    <row r="33" spans="1:6" ht="12.75">
      <c r="A33" s="234" t="s">
        <v>667</v>
      </c>
      <c r="B33" s="102"/>
      <c r="C33" s="102"/>
      <c r="D33" s="102"/>
      <c r="E33" s="102"/>
      <c r="F33" s="102"/>
    </row>
    <row r="34" spans="1:6" ht="12.75">
      <c r="A34" s="234" t="s">
        <v>668</v>
      </c>
      <c r="B34" s="102"/>
      <c r="C34" s="102"/>
      <c r="D34" s="102"/>
      <c r="E34" s="102"/>
      <c r="F34" s="102"/>
    </row>
    <row r="35" spans="1:6" ht="12.75">
      <c r="A35" s="234" t="s">
        <v>506</v>
      </c>
      <c r="B35" s="102"/>
      <c r="C35" s="102"/>
      <c r="D35" s="102"/>
      <c r="E35" s="102"/>
      <c r="F35" s="102"/>
    </row>
    <row r="36" spans="1:6" ht="6.75" customHeight="1">
      <c r="A36" s="234"/>
      <c r="B36" s="102"/>
      <c r="C36" s="102"/>
      <c r="D36" s="102"/>
      <c r="E36" s="102"/>
      <c r="F36" s="102"/>
    </row>
    <row r="37" spans="1:6" ht="12.75">
      <c r="A37" s="234" t="s">
        <v>507</v>
      </c>
      <c r="B37" s="102"/>
      <c r="C37" s="102"/>
      <c r="D37" s="102"/>
      <c r="E37" s="102"/>
      <c r="F37" s="102"/>
    </row>
    <row r="38" spans="1:6" ht="6.75" customHeight="1">
      <c r="A38" s="234"/>
      <c r="B38" s="102"/>
      <c r="C38" s="102"/>
      <c r="D38" s="102"/>
      <c r="E38" s="102"/>
      <c r="F38" s="102"/>
    </row>
    <row r="39" spans="1:6" ht="12.75">
      <c r="A39" s="234" t="s">
        <v>508</v>
      </c>
      <c r="B39" s="102"/>
      <c r="C39" s="102"/>
      <c r="D39" s="102"/>
      <c r="E39" s="102"/>
      <c r="F39" s="102"/>
    </row>
    <row r="40" spans="1:6" ht="12.75">
      <c r="A40" s="234" t="s">
        <v>702</v>
      </c>
      <c r="B40" s="102"/>
      <c r="C40" s="102"/>
      <c r="D40" s="102"/>
      <c r="E40" s="102"/>
      <c r="F40" s="102"/>
    </row>
    <row r="41" spans="1:6" ht="6.75" customHeight="1">
      <c r="A41" s="234"/>
      <c r="B41" s="102"/>
      <c r="C41" s="102"/>
      <c r="D41" s="102"/>
      <c r="E41" s="102"/>
      <c r="F41" s="102"/>
    </row>
    <row r="42" spans="1:6" ht="12.75">
      <c r="A42" s="234" t="s">
        <v>509</v>
      </c>
      <c r="B42" s="102"/>
      <c r="C42" s="102"/>
      <c r="D42" s="102"/>
      <c r="E42" s="102"/>
      <c r="F42" s="102"/>
    </row>
    <row r="43" spans="1:6" ht="6.75" customHeight="1">
      <c r="A43" s="234"/>
      <c r="B43" s="102"/>
      <c r="C43" s="102"/>
      <c r="D43" s="102"/>
      <c r="E43" s="102"/>
      <c r="F43" s="102"/>
    </row>
    <row r="44" spans="1:6" ht="12.75">
      <c r="A44" s="234" t="s">
        <v>510</v>
      </c>
      <c r="B44" s="102"/>
      <c r="C44" s="102"/>
      <c r="D44" s="102"/>
      <c r="E44" s="102"/>
      <c r="F44" s="102"/>
    </row>
    <row r="45" spans="1:6" ht="12.75" customHeight="1">
      <c r="A45" s="234" t="s">
        <v>669</v>
      </c>
      <c r="B45" s="102"/>
      <c r="C45" s="102"/>
      <c r="D45" s="102"/>
      <c r="E45" s="102"/>
      <c r="F45" s="102"/>
    </row>
    <row r="46" spans="1:6" ht="12.75">
      <c r="A46" s="234" t="s">
        <v>670</v>
      </c>
      <c r="B46" s="102"/>
      <c r="C46" s="102"/>
      <c r="D46" s="102"/>
      <c r="E46" s="102"/>
      <c r="F46" s="102"/>
    </row>
    <row r="47" spans="1:6" ht="9" customHeight="1">
      <c r="A47" s="234"/>
      <c r="B47" s="102"/>
      <c r="C47" s="102"/>
      <c r="D47" s="102"/>
      <c r="E47" s="102"/>
      <c r="F47" s="102"/>
    </row>
    <row r="48" spans="1:6" ht="12.75">
      <c r="A48" s="234" t="s">
        <v>511</v>
      </c>
      <c r="B48" s="102"/>
      <c r="C48" s="102"/>
      <c r="D48" s="102"/>
      <c r="E48" s="102"/>
      <c r="F48" s="102"/>
    </row>
    <row r="49" spans="1:6" ht="25.5">
      <c r="A49" s="235" t="s">
        <v>512</v>
      </c>
      <c r="B49" s="102"/>
      <c r="C49" s="102"/>
      <c r="D49" s="102"/>
      <c r="E49" s="102"/>
      <c r="F49" s="102"/>
    </row>
    <row r="50" spans="1:6" ht="12.75">
      <c r="A50" s="234" t="s">
        <v>671</v>
      </c>
      <c r="B50" s="102"/>
      <c r="C50" s="102"/>
      <c r="D50" s="102"/>
      <c r="E50" s="102"/>
      <c r="F50" s="102"/>
    </row>
    <row r="51" spans="1:6" ht="9.75" customHeight="1">
      <c r="A51" s="234"/>
      <c r="B51" s="102"/>
      <c r="C51" s="102"/>
      <c r="D51" s="102"/>
      <c r="E51" s="102"/>
      <c r="F51" s="102"/>
    </row>
    <row r="52" spans="1:6" ht="51">
      <c r="A52" s="235" t="s">
        <v>0</v>
      </c>
      <c r="B52" s="102"/>
      <c r="C52" s="102"/>
      <c r="D52" s="102"/>
      <c r="E52" s="102"/>
      <c r="F52" s="102"/>
    </row>
    <row r="53" spans="1:6" ht="9.75" customHeight="1">
      <c r="A53" s="234"/>
      <c r="B53" s="102"/>
      <c r="C53" s="102"/>
      <c r="D53" s="102"/>
      <c r="E53" s="102"/>
      <c r="F53" s="102"/>
    </row>
    <row r="54" spans="1:6" ht="12.75">
      <c r="A54" s="234" t="s">
        <v>1</v>
      </c>
      <c r="B54" s="102"/>
      <c r="C54" s="102"/>
      <c r="D54" s="102"/>
      <c r="E54" s="102"/>
      <c r="F54" s="102"/>
    </row>
    <row r="55" spans="1:6" ht="12.75">
      <c r="A55" s="234" t="s">
        <v>15</v>
      </c>
      <c r="B55" s="102"/>
      <c r="C55" s="102"/>
      <c r="D55" s="102"/>
      <c r="E55" s="102"/>
      <c r="F55" s="102"/>
    </row>
    <row r="56" spans="1:6" ht="25.5">
      <c r="A56" s="235" t="s">
        <v>16</v>
      </c>
      <c r="B56" s="102"/>
      <c r="C56" s="102"/>
      <c r="D56" s="102"/>
      <c r="E56" s="102"/>
      <c r="F56" s="102"/>
    </row>
    <row r="57" spans="1:6" ht="6" customHeight="1">
      <c r="A57" s="234"/>
      <c r="B57" s="102"/>
      <c r="C57" s="102"/>
      <c r="D57" s="102"/>
      <c r="E57" s="102"/>
      <c r="F57" s="102"/>
    </row>
    <row r="58" spans="1:6" ht="25.5" customHeight="1">
      <c r="A58" s="235" t="s">
        <v>2</v>
      </c>
      <c r="B58" s="102"/>
      <c r="C58" s="102"/>
      <c r="D58" s="102"/>
      <c r="E58" s="102"/>
      <c r="F58" s="102"/>
    </row>
    <row r="59" spans="1:6" ht="9.75" customHeight="1">
      <c r="A59" s="234"/>
      <c r="B59" s="102"/>
      <c r="C59" s="102"/>
      <c r="D59" s="102"/>
      <c r="E59" s="102"/>
      <c r="F59" s="102"/>
    </row>
    <row r="60" spans="1:6" ht="12.75">
      <c r="A60" s="234" t="s">
        <v>17</v>
      </c>
      <c r="B60" s="102"/>
      <c r="C60" s="102"/>
      <c r="D60" s="102"/>
      <c r="E60" s="102"/>
      <c r="F60" s="102"/>
    </row>
    <row r="61" spans="1:6" ht="25.5" customHeight="1">
      <c r="A61" s="235" t="s">
        <v>1306</v>
      </c>
      <c r="B61" s="102"/>
      <c r="C61" s="102"/>
      <c r="D61" s="102"/>
      <c r="E61" s="102"/>
      <c r="F61" s="102"/>
    </row>
    <row r="62" spans="1:6" ht="6" customHeight="1">
      <c r="A62" s="234" t="s">
        <v>1307</v>
      </c>
      <c r="B62" s="102"/>
      <c r="C62" s="102"/>
      <c r="D62" s="102"/>
      <c r="E62" s="102"/>
      <c r="F62" s="102"/>
    </row>
    <row r="63" spans="1:6" ht="12.75">
      <c r="A63" s="234" t="s">
        <v>1308</v>
      </c>
      <c r="B63" s="102"/>
      <c r="C63" s="102"/>
      <c r="D63" s="102"/>
      <c r="E63" s="102"/>
      <c r="F63" s="102"/>
    </row>
    <row r="64" spans="1:6" ht="9.75" customHeight="1">
      <c r="A64" s="234"/>
      <c r="B64" s="102"/>
      <c r="C64" s="102"/>
      <c r="D64" s="102"/>
      <c r="E64" s="102"/>
      <c r="F64" s="102"/>
    </row>
    <row r="65" spans="1:6" ht="12.75">
      <c r="A65" s="234" t="s">
        <v>1309</v>
      </c>
      <c r="B65" s="102"/>
      <c r="C65" s="102"/>
      <c r="D65" s="102"/>
      <c r="E65" s="102"/>
      <c r="F65" s="102"/>
    </row>
    <row r="66" spans="1:6" ht="12.75">
      <c r="A66" s="234" t="s">
        <v>1310</v>
      </c>
      <c r="B66" s="102"/>
      <c r="C66" s="102"/>
      <c r="D66" s="102"/>
      <c r="E66" s="102"/>
      <c r="F66" s="102"/>
    </row>
    <row r="67" spans="1:6" ht="9.75" customHeight="1">
      <c r="A67" s="234"/>
      <c r="B67" s="102"/>
      <c r="C67" s="102"/>
      <c r="D67" s="102"/>
      <c r="E67" s="102"/>
      <c r="F67" s="102"/>
    </row>
    <row r="68" spans="1:6" ht="12.75">
      <c r="A68" s="234" t="s">
        <v>18</v>
      </c>
      <c r="B68" s="102"/>
      <c r="C68" s="102"/>
      <c r="D68" s="102"/>
      <c r="E68" s="102"/>
      <c r="F68" s="102"/>
    </row>
    <row r="69" spans="1:6" ht="12.75">
      <c r="A69" s="235" t="s">
        <v>19</v>
      </c>
      <c r="B69" s="102"/>
      <c r="C69" s="102"/>
      <c r="D69" s="102"/>
      <c r="E69" s="102"/>
      <c r="F69" s="102"/>
    </row>
    <row r="70" spans="1:6" ht="9.75" customHeight="1">
      <c r="A70" s="234"/>
      <c r="B70" s="102"/>
      <c r="C70" s="102"/>
      <c r="D70" s="102"/>
      <c r="E70" s="102"/>
      <c r="F70" s="102"/>
    </row>
    <row r="71" spans="1:6" ht="51">
      <c r="A71" s="235" t="s">
        <v>1311</v>
      </c>
      <c r="B71" s="102"/>
      <c r="C71" s="102"/>
      <c r="D71" s="102"/>
      <c r="E71" s="102"/>
      <c r="F71" s="102"/>
    </row>
    <row r="72" spans="1:6" ht="12.75">
      <c r="A72" s="234" t="s">
        <v>1312</v>
      </c>
      <c r="B72" s="102"/>
      <c r="C72" s="102"/>
      <c r="D72" s="102"/>
      <c r="E72" s="102"/>
      <c r="F72" s="102"/>
    </row>
    <row r="73" spans="1:6" ht="12.75">
      <c r="A73" s="234" t="s">
        <v>1313</v>
      </c>
      <c r="B73" s="102"/>
      <c r="C73" s="102"/>
      <c r="D73" s="102"/>
      <c r="E73" s="102"/>
      <c r="F73" s="102"/>
    </row>
    <row r="74" spans="1:6" ht="12.75">
      <c r="A74" s="234" t="s">
        <v>1314</v>
      </c>
      <c r="B74" s="102"/>
      <c r="C74" s="102"/>
      <c r="D74" s="102"/>
      <c r="E74" s="102"/>
      <c r="F74" s="102"/>
    </row>
    <row r="75" spans="1:6" ht="9.75" customHeight="1">
      <c r="A75" s="234" t="s">
        <v>1105</v>
      </c>
      <c r="B75" s="102"/>
      <c r="C75" s="102"/>
      <c r="D75" s="102"/>
      <c r="E75" s="102"/>
      <c r="F75" s="102"/>
    </row>
    <row r="76" spans="1:6" ht="25.5">
      <c r="A76" s="235" t="s">
        <v>1315</v>
      </c>
      <c r="B76" s="102"/>
      <c r="C76" s="102"/>
      <c r="D76" s="102"/>
      <c r="E76" s="102"/>
      <c r="F76" s="102"/>
    </row>
    <row r="77" spans="1:6" ht="9.75" customHeight="1">
      <c r="A77" s="234"/>
      <c r="B77" s="102"/>
      <c r="C77" s="102"/>
      <c r="D77" s="102"/>
      <c r="E77" s="102"/>
      <c r="F77" s="102"/>
    </row>
    <row r="78" spans="1:6" ht="12.75">
      <c r="A78" s="234" t="s">
        <v>20</v>
      </c>
      <c r="B78" s="102"/>
      <c r="C78" s="102"/>
      <c r="D78" s="102"/>
      <c r="E78" s="102"/>
      <c r="F78" s="102"/>
    </row>
    <row r="79" spans="1:6" ht="12.75">
      <c r="A79" s="234" t="s">
        <v>24</v>
      </c>
      <c r="B79" s="102"/>
      <c r="C79" s="102"/>
      <c r="D79" s="102"/>
      <c r="E79" s="102"/>
      <c r="F79" s="102"/>
    </row>
    <row r="80" spans="1:6" ht="25.5">
      <c r="A80" s="235" t="s">
        <v>1316</v>
      </c>
      <c r="B80" s="102"/>
      <c r="C80" s="102"/>
      <c r="D80" s="102"/>
      <c r="E80" s="102"/>
      <c r="F80" s="102"/>
    </row>
    <row r="81" spans="1:6" ht="12.75">
      <c r="A81" s="234" t="s">
        <v>1312</v>
      </c>
      <c r="B81" s="102"/>
      <c r="C81" s="102"/>
      <c r="D81" s="102"/>
      <c r="E81" s="102"/>
      <c r="F81" s="102"/>
    </row>
    <row r="82" spans="1:6" ht="12.75">
      <c r="A82" s="234" t="s">
        <v>1313</v>
      </c>
      <c r="B82" s="102"/>
      <c r="C82" s="102"/>
      <c r="D82" s="102"/>
      <c r="E82" s="102"/>
      <c r="F82" s="102"/>
    </row>
    <row r="83" spans="1:6" ht="12.75">
      <c r="A83" s="234" t="s">
        <v>1314</v>
      </c>
      <c r="B83" s="102"/>
      <c r="C83" s="102"/>
      <c r="D83" s="102"/>
      <c r="E83" s="102"/>
      <c r="F83" s="102"/>
    </row>
    <row r="84" spans="1:6" ht="9.75" customHeight="1">
      <c r="A84" s="234"/>
      <c r="B84" s="102"/>
      <c r="C84" s="102"/>
      <c r="D84" s="102"/>
      <c r="E84" s="102"/>
      <c r="F84" s="102"/>
    </row>
    <row r="85" spans="1:6" ht="12.75">
      <c r="A85" s="234" t="s">
        <v>25</v>
      </c>
      <c r="B85" s="102"/>
      <c r="C85" s="102"/>
      <c r="D85" s="102"/>
      <c r="E85" s="102"/>
      <c r="F85" s="102"/>
    </row>
    <row r="86" spans="1:6" ht="25.5">
      <c r="A86" s="235" t="s">
        <v>26</v>
      </c>
      <c r="B86" s="102"/>
      <c r="C86" s="102"/>
      <c r="D86" s="102"/>
      <c r="E86" s="102"/>
      <c r="F86" s="102"/>
    </row>
    <row r="87" spans="1:6" ht="12.75">
      <c r="A87" s="234" t="s">
        <v>1317</v>
      </c>
      <c r="B87" s="102"/>
      <c r="C87" s="102"/>
      <c r="D87" s="102"/>
      <c r="E87" s="102"/>
      <c r="F87" s="102"/>
    </row>
    <row r="88" spans="1:6" ht="12.75">
      <c r="A88" s="234" t="s">
        <v>1322</v>
      </c>
      <c r="B88" s="102"/>
      <c r="C88" s="102"/>
      <c r="D88" s="102"/>
      <c r="E88" s="102"/>
      <c r="F88" s="102"/>
    </row>
    <row r="89" spans="1:6" ht="12.75">
      <c r="A89" s="234" t="s">
        <v>1323</v>
      </c>
      <c r="B89" s="102"/>
      <c r="C89" s="102"/>
      <c r="D89" s="102"/>
      <c r="E89" s="102"/>
      <c r="F89" s="102"/>
    </row>
    <row r="90" spans="1:6" ht="9.75" customHeight="1">
      <c r="A90" s="234"/>
      <c r="B90" s="102"/>
      <c r="C90" s="102"/>
      <c r="D90" s="102"/>
      <c r="E90" s="102"/>
      <c r="F90" s="102"/>
    </row>
    <row r="91" spans="1:6" ht="12.75">
      <c r="A91" s="234" t="s">
        <v>1324</v>
      </c>
      <c r="B91" s="102"/>
      <c r="C91" s="102"/>
      <c r="D91" s="102"/>
      <c r="E91" s="102"/>
      <c r="F91" s="102"/>
    </row>
    <row r="92" spans="1:6" ht="25.5">
      <c r="A92" s="235" t="s">
        <v>1325</v>
      </c>
      <c r="B92" s="102"/>
      <c r="C92" s="102"/>
      <c r="D92" s="102"/>
      <c r="E92" s="102"/>
      <c r="F92" s="102"/>
    </row>
    <row r="93" spans="1:6" ht="12.75">
      <c r="A93" s="234" t="s">
        <v>672</v>
      </c>
      <c r="B93" s="102"/>
      <c r="C93" s="102"/>
      <c r="D93" s="102"/>
      <c r="E93" s="102"/>
      <c r="F93" s="102"/>
    </row>
    <row r="94" spans="1:6" ht="12.75">
      <c r="A94" s="234" t="s">
        <v>1326</v>
      </c>
      <c r="B94" s="102"/>
      <c r="C94" s="102"/>
      <c r="D94" s="102"/>
      <c r="E94" s="102"/>
      <c r="F94" s="102"/>
    </row>
    <row r="95" spans="1:6" ht="12.75">
      <c r="A95" s="234" t="s">
        <v>673</v>
      </c>
      <c r="B95" s="102"/>
      <c r="C95" s="102"/>
      <c r="D95" s="102"/>
      <c r="E95" s="102"/>
      <c r="F95" s="102"/>
    </row>
    <row r="96" spans="1:6" ht="9.75" customHeight="1">
      <c r="A96" s="234"/>
      <c r="B96" s="102"/>
      <c r="C96" s="102"/>
      <c r="D96" s="102"/>
      <c r="E96" s="102"/>
      <c r="F96" s="102"/>
    </row>
    <row r="97" spans="1:6" ht="12.75">
      <c r="A97" s="234" t="s">
        <v>27</v>
      </c>
      <c r="B97" s="102"/>
      <c r="C97" s="102"/>
      <c r="D97" s="102"/>
      <c r="E97" s="102"/>
      <c r="F97" s="102"/>
    </row>
    <row r="98" spans="1:6" ht="12.75">
      <c r="A98" s="235" t="s">
        <v>28</v>
      </c>
      <c r="B98" s="102"/>
      <c r="C98" s="102"/>
      <c r="D98" s="102"/>
      <c r="E98" s="102"/>
      <c r="F98" s="102"/>
    </row>
    <row r="99" spans="1:6" ht="12.75">
      <c r="A99" s="234" t="s">
        <v>1371</v>
      </c>
      <c r="B99" s="102"/>
      <c r="C99" s="102"/>
      <c r="D99" s="102"/>
      <c r="E99" s="102"/>
      <c r="F99" s="102"/>
    </row>
    <row r="100" spans="1:6" ht="12.75">
      <c r="A100" s="234" t="s">
        <v>1372</v>
      </c>
      <c r="B100" s="102"/>
      <c r="C100" s="102"/>
      <c r="D100" s="102"/>
      <c r="E100" s="102"/>
      <c r="F100" s="102"/>
    </row>
    <row r="101" spans="1:6" ht="38.25">
      <c r="A101" s="235" t="s">
        <v>29</v>
      </c>
      <c r="B101" s="102"/>
      <c r="C101" s="102"/>
      <c r="D101" s="102"/>
      <c r="E101" s="102"/>
      <c r="F101" s="102"/>
    </row>
    <row r="102" spans="1:6" ht="9.75" customHeight="1">
      <c r="A102" s="234"/>
      <c r="B102" s="102"/>
      <c r="C102" s="102"/>
      <c r="D102" s="102"/>
      <c r="E102" s="102"/>
      <c r="F102" s="102"/>
    </row>
    <row r="103" spans="1:6" ht="12.75">
      <c r="A103" s="234" t="s">
        <v>1373</v>
      </c>
      <c r="B103" s="102"/>
      <c r="C103" s="102"/>
      <c r="D103" s="102"/>
      <c r="E103" s="102"/>
      <c r="F103" s="102"/>
    </row>
    <row r="104" spans="1:6" ht="12.75">
      <c r="A104" s="234" t="s">
        <v>1374</v>
      </c>
      <c r="B104" s="102"/>
      <c r="C104" s="102"/>
      <c r="D104" s="102"/>
      <c r="E104" s="102"/>
      <c r="F104" s="102"/>
    </row>
    <row r="105" spans="1:6" ht="9.75" customHeight="1">
      <c r="A105" s="234"/>
      <c r="B105" s="102"/>
      <c r="C105" s="102"/>
      <c r="D105" s="102"/>
      <c r="E105" s="102"/>
      <c r="F105" s="102"/>
    </row>
    <row r="106" spans="1:6" ht="12.75">
      <c r="A106" s="234" t="s">
        <v>674</v>
      </c>
      <c r="B106" s="102"/>
      <c r="C106" s="102"/>
      <c r="D106" s="102"/>
      <c r="E106" s="102"/>
      <c r="F106" s="102"/>
    </row>
    <row r="107" spans="1:6" ht="9.75" customHeight="1">
      <c r="A107" s="234" t="s">
        <v>1105</v>
      </c>
      <c r="B107" s="102"/>
      <c r="C107" s="102"/>
      <c r="D107" s="102"/>
      <c r="E107" s="102"/>
      <c r="F107" s="102"/>
    </row>
    <row r="108" spans="1:6" ht="12.75">
      <c r="A108" s="234" t="s">
        <v>675</v>
      </c>
      <c r="B108" s="102"/>
      <c r="C108" s="102"/>
      <c r="D108" s="102"/>
      <c r="E108" s="102"/>
      <c r="F108" s="102"/>
    </row>
    <row r="109" spans="1:6" ht="9.75" customHeight="1">
      <c r="A109" s="234" t="s">
        <v>1105</v>
      </c>
      <c r="B109" s="102"/>
      <c r="C109" s="102"/>
      <c r="D109" s="102"/>
      <c r="E109" s="102"/>
      <c r="F109" s="102"/>
    </row>
    <row r="110" spans="1:6" ht="12.75">
      <c r="A110" s="234" t="s">
        <v>1375</v>
      </c>
      <c r="B110" s="102"/>
      <c r="C110" s="102"/>
      <c r="D110" s="102"/>
      <c r="E110" s="102"/>
      <c r="F110" s="102"/>
    </row>
    <row r="111" spans="1:6" ht="9.75" customHeight="1">
      <c r="A111" s="234"/>
      <c r="B111" s="102"/>
      <c r="C111" s="102"/>
      <c r="D111" s="102"/>
      <c r="E111" s="102"/>
      <c r="F111" s="102"/>
    </row>
    <row r="112" spans="1:6" ht="12.75">
      <c r="A112" s="234" t="s">
        <v>31</v>
      </c>
      <c r="B112" s="102"/>
      <c r="C112" s="102"/>
      <c r="D112" s="102"/>
      <c r="E112" s="102"/>
      <c r="F112" s="102"/>
    </row>
    <row r="113" spans="1:6" ht="12.75">
      <c r="A113" s="234" t="s">
        <v>30</v>
      </c>
      <c r="B113" s="102"/>
      <c r="C113" s="102"/>
      <c r="D113" s="102"/>
      <c r="E113" s="102"/>
      <c r="F113" s="102"/>
    </row>
    <row r="114" spans="1:6" ht="9.75" customHeight="1">
      <c r="A114" s="234" t="s">
        <v>1105</v>
      </c>
      <c r="B114" s="102"/>
      <c r="C114" s="102"/>
      <c r="D114" s="102"/>
      <c r="E114" s="102"/>
      <c r="F114" s="102"/>
    </row>
    <row r="115" spans="1:6" ht="12.75">
      <c r="A115" s="234" t="s">
        <v>53</v>
      </c>
      <c r="B115" s="102"/>
      <c r="C115" s="102"/>
      <c r="D115" s="102"/>
      <c r="E115" s="102"/>
      <c r="F115" s="102"/>
    </row>
    <row r="116" spans="1:6" ht="9.75" customHeight="1">
      <c r="A116" s="234" t="s">
        <v>1105</v>
      </c>
      <c r="B116" s="102"/>
      <c r="C116" s="102"/>
      <c r="D116" s="102"/>
      <c r="E116" s="102"/>
      <c r="F116" s="102"/>
    </row>
    <row r="117" spans="1:6" ht="12.75">
      <c r="A117" s="234" t="s">
        <v>54</v>
      </c>
      <c r="B117" s="102"/>
      <c r="C117" s="102"/>
      <c r="D117" s="102"/>
      <c r="E117" s="102"/>
      <c r="F117" s="102"/>
    </row>
    <row r="118" spans="1:6" ht="12.75">
      <c r="A118" s="234" t="s">
        <v>55</v>
      </c>
      <c r="B118" s="102"/>
      <c r="C118" s="102"/>
      <c r="D118" s="102"/>
      <c r="E118" s="102"/>
      <c r="F118" s="102"/>
    </row>
    <row r="119" spans="1:6" ht="12.75">
      <c r="A119" s="234" t="s">
        <v>56</v>
      </c>
      <c r="B119" s="102"/>
      <c r="C119" s="102"/>
      <c r="D119" s="102"/>
      <c r="E119" s="102"/>
      <c r="F119" s="102"/>
    </row>
    <row r="120" spans="1:6" ht="12.75">
      <c r="A120" s="234" t="s">
        <v>57</v>
      </c>
      <c r="B120" s="102"/>
      <c r="C120" s="102"/>
      <c r="D120" s="102"/>
      <c r="E120" s="102"/>
      <c r="F120" s="102"/>
    </row>
    <row r="121" spans="1:6" ht="9.75" customHeight="1">
      <c r="A121" s="234"/>
      <c r="B121" s="102"/>
      <c r="C121" s="102"/>
      <c r="D121" s="102"/>
      <c r="E121" s="102"/>
      <c r="F121" s="102"/>
    </row>
    <row r="122" spans="1:6" ht="12.75">
      <c r="A122" s="234" t="s">
        <v>58</v>
      </c>
      <c r="B122" s="102"/>
      <c r="C122" s="102"/>
      <c r="D122" s="102"/>
      <c r="E122" s="102"/>
      <c r="F122" s="102"/>
    </row>
    <row r="123" spans="1:6" ht="12.75">
      <c r="A123" s="234" t="s">
        <v>59</v>
      </c>
      <c r="B123" s="102"/>
      <c r="C123" s="102"/>
      <c r="D123" s="102"/>
      <c r="E123" s="102"/>
      <c r="F123" s="102"/>
    </row>
    <row r="124" spans="1:6" ht="12.75">
      <c r="A124" s="234" t="s">
        <v>60</v>
      </c>
      <c r="B124" s="102"/>
      <c r="C124" s="102"/>
      <c r="D124" s="102"/>
      <c r="E124" s="102"/>
      <c r="F124" s="102"/>
    </row>
    <row r="125" spans="1:6" ht="12.75">
      <c r="A125" s="234" t="s">
        <v>61</v>
      </c>
      <c r="B125" s="102"/>
      <c r="C125" s="102"/>
      <c r="D125" s="102"/>
      <c r="E125" s="102"/>
      <c r="F125" s="102"/>
    </row>
    <row r="126" spans="1:6" ht="12.75">
      <c r="A126" s="234" t="s">
        <v>62</v>
      </c>
      <c r="B126" s="102"/>
      <c r="C126" s="102"/>
      <c r="D126" s="102"/>
      <c r="E126" s="102"/>
      <c r="F126" s="102"/>
    </row>
    <row r="127" spans="1:6" ht="12.75">
      <c r="A127" s="234" t="s">
        <v>63</v>
      </c>
      <c r="B127" s="102"/>
      <c r="C127" s="102"/>
      <c r="D127" s="102"/>
      <c r="E127" s="102"/>
      <c r="F127" s="102"/>
    </row>
    <row r="128" spans="1:6" ht="12.75">
      <c r="A128" s="234" t="s">
        <v>64</v>
      </c>
      <c r="B128" s="102"/>
      <c r="C128" s="102"/>
      <c r="D128" s="102"/>
      <c r="E128" s="102"/>
      <c r="F128" s="102"/>
    </row>
    <row r="129" spans="1:6" ht="12.75">
      <c r="A129" s="234" t="s">
        <v>66</v>
      </c>
      <c r="B129" s="102"/>
      <c r="C129" s="102"/>
      <c r="D129" s="102"/>
      <c r="E129" s="102"/>
      <c r="F129" s="102"/>
    </row>
    <row r="130" spans="1:6" ht="9.75" customHeight="1">
      <c r="A130" s="234"/>
      <c r="B130" s="102"/>
      <c r="C130" s="102"/>
      <c r="D130" s="102"/>
      <c r="E130" s="102"/>
      <c r="F130" s="102"/>
    </row>
    <row r="131" spans="1:6" ht="12.75">
      <c r="A131" s="234" t="s">
        <v>67</v>
      </c>
      <c r="B131" s="102"/>
      <c r="C131" s="102"/>
      <c r="D131" s="102"/>
      <c r="E131" s="102"/>
      <c r="F131" s="102"/>
    </row>
    <row r="132" spans="1:6" ht="10.5" customHeight="1">
      <c r="A132" s="234"/>
      <c r="B132" s="102"/>
      <c r="C132" s="102"/>
      <c r="D132" s="102"/>
      <c r="E132" s="102"/>
      <c r="F132" s="102"/>
    </row>
    <row r="133" spans="1:6" ht="12.75">
      <c r="A133" s="234" t="s">
        <v>32</v>
      </c>
      <c r="B133" s="102"/>
      <c r="C133" s="102"/>
      <c r="D133" s="102"/>
      <c r="E133" s="102"/>
      <c r="F133" s="102"/>
    </row>
    <row r="134" spans="1:6" ht="12.75">
      <c r="A134" s="234" t="s">
        <v>37</v>
      </c>
      <c r="B134" s="102"/>
      <c r="C134" s="102"/>
      <c r="D134" s="102"/>
      <c r="E134" s="102"/>
      <c r="F134" s="102"/>
    </row>
    <row r="135" spans="1:6" ht="25.5">
      <c r="A135" s="235" t="s">
        <v>68</v>
      </c>
      <c r="B135" s="102"/>
      <c r="C135" s="102"/>
      <c r="D135" s="102"/>
      <c r="E135" s="102"/>
      <c r="F135" s="102"/>
    </row>
    <row r="136" spans="1:6" ht="10.5" customHeight="1">
      <c r="A136" s="234" t="s">
        <v>69</v>
      </c>
      <c r="B136" s="102"/>
      <c r="C136" s="102"/>
      <c r="D136" s="102"/>
      <c r="E136" s="102"/>
      <c r="F136" s="102"/>
    </row>
    <row r="137" spans="1:6" ht="76.5">
      <c r="A137" s="235" t="s">
        <v>70</v>
      </c>
      <c r="B137" s="102"/>
      <c r="C137" s="102"/>
      <c r="D137" s="102"/>
      <c r="E137" s="102"/>
      <c r="F137" s="102"/>
    </row>
    <row r="138" spans="1:6" ht="9.75" customHeight="1">
      <c r="A138" s="234"/>
      <c r="B138" s="102"/>
      <c r="C138" s="102"/>
      <c r="D138" s="102"/>
      <c r="E138" s="102"/>
      <c r="F138" s="102"/>
    </row>
    <row r="139" spans="1:6" ht="12.75">
      <c r="A139" s="234" t="s">
        <v>71</v>
      </c>
      <c r="B139" s="102"/>
      <c r="C139" s="102"/>
      <c r="D139" s="102"/>
      <c r="E139" s="102"/>
      <c r="F139" s="102"/>
    </row>
    <row r="140" spans="1:6" ht="10.5" customHeight="1">
      <c r="A140" s="234" t="s">
        <v>1105</v>
      </c>
      <c r="B140" s="102"/>
      <c r="C140" s="102"/>
      <c r="D140" s="102"/>
      <c r="E140" s="102"/>
      <c r="F140" s="102"/>
    </row>
    <row r="141" spans="1:6" ht="12.75">
      <c r="A141" s="234" t="s">
        <v>676</v>
      </c>
      <c r="B141" s="102"/>
      <c r="C141" s="102"/>
      <c r="D141" s="102"/>
      <c r="E141" s="102"/>
      <c r="F141" s="102"/>
    </row>
    <row r="142" spans="1:6" ht="9.75" customHeight="1">
      <c r="A142" s="234" t="s">
        <v>1105</v>
      </c>
      <c r="B142" s="102"/>
      <c r="C142" s="102"/>
      <c r="D142" s="102"/>
      <c r="E142" s="102"/>
      <c r="F142" s="102"/>
    </row>
    <row r="143" spans="1:6" ht="12.75">
      <c r="A143" s="234" t="s">
        <v>677</v>
      </c>
      <c r="B143" s="102"/>
      <c r="C143" s="102"/>
      <c r="D143" s="102"/>
      <c r="E143" s="102"/>
      <c r="F143" s="102"/>
    </row>
    <row r="144" spans="1:6" ht="9.75" customHeight="1">
      <c r="A144" s="234"/>
      <c r="B144" s="102"/>
      <c r="C144" s="102"/>
      <c r="D144" s="102"/>
      <c r="E144" s="102"/>
      <c r="F144" s="102"/>
    </row>
    <row r="145" spans="1:6" ht="12.75">
      <c r="A145" s="234" t="s">
        <v>38</v>
      </c>
      <c r="B145" s="102"/>
      <c r="C145" s="102"/>
      <c r="D145" s="102"/>
      <c r="E145" s="102"/>
      <c r="F145" s="102"/>
    </row>
    <row r="146" spans="1:6" ht="12.75">
      <c r="A146" s="234" t="s">
        <v>821</v>
      </c>
      <c r="B146" s="102"/>
      <c r="C146" s="102"/>
      <c r="D146" s="102"/>
      <c r="E146" s="102"/>
      <c r="F146" s="102"/>
    </row>
    <row r="147" spans="1:6" ht="12.75">
      <c r="A147" s="234" t="s">
        <v>822</v>
      </c>
      <c r="B147" s="102"/>
      <c r="C147" s="102"/>
      <c r="D147" s="102"/>
      <c r="E147" s="102"/>
      <c r="F147" s="102"/>
    </row>
    <row r="148" spans="1:6" ht="9" customHeight="1">
      <c r="A148" s="234"/>
      <c r="B148" s="102"/>
      <c r="C148" s="102"/>
      <c r="D148" s="102"/>
      <c r="E148" s="102"/>
      <c r="F148" s="102"/>
    </row>
    <row r="149" spans="1:6" ht="12.75">
      <c r="A149" s="234" t="s">
        <v>823</v>
      </c>
      <c r="B149" s="102"/>
      <c r="C149" s="102"/>
      <c r="D149" s="102"/>
      <c r="E149" s="102"/>
      <c r="F149" s="102"/>
    </row>
    <row r="150" spans="1:6" ht="12.75">
      <c r="A150" s="234" t="s">
        <v>824</v>
      </c>
      <c r="B150" s="102"/>
      <c r="C150" s="102"/>
      <c r="D150" s="102"/>
      <c r="E150" s="102"/>
      <c r="F150" s="102"/>
    </row>
    <row r="151" spans="1:6" ht="9.75" customHeight="1">
      <c r="A151" s="234"/>
      <c r="B151" s="102"/>
      <c r="C151" s="102"/>
      <c r="D151" s="102"/>
      <c r="E151" s="102"/>
      <c r="F151" s="102"/>
    </row>
    <row r="152" spans="1:6" ht="12.75">
      <c r="A152" s="234" t="s">
        <v>825</v>
      </c>
      <c r="B152" s="102"/>
      <c r="C152" s="102"/>
      <c r="D152" s="102"/>
      <c r="E152" s="102"/>
      <c r="F152" s="102"/>
    </row>
    <row r="153" spans="1:6" ht="12.75">
      <c r="A153" s="234" t="s">
        <v>826</v>
      </c>
      <c r="B153" s="102"/>
      <c r="C153" s="102"/>
      <c r="D153" s="102"/>
      <c r="E153" s="102"/>
      <c r="F153" s="102"/>
    </row>
    <row r="154" spans="1:6" ht="9.75" customHeight="1">
      <c r="A154" s="234"/>
      <c r="B154" s="102"/>
      <c r="C154" s="102"/>
      <c r="D154" s="102"/>
      <c r="E154" s="102"/>
      <c r="F154" s="102"/>
    </row>
    <row r="155" spans="1:6" ht="12.75">
      <c r="A155" s="234" t="s">
        <v>827</v>
      </c>
      <c r="B155" s="102"/>
      <c r="C155" s="102"/>
      <c r="D155" s="102"/>
      <c r="E155" s="102"/>
      <c r="F155" s="102"/>
    </row>
    <row r="156" spans="1:6" ht="12.75">
      <c r="A156" s="234" t="s">
        <v>828</v>
      </c>
      <c r="B156" s="102"/>
      <c r="C156" s="102"/>
      <c r="D156" s="102"/>
      <c r="E156" s="102"/>
      <c r="F156" s="102"/>
    </row>
    <row r="157" spans="1:6" ht="9.75" customHeight="1">
      <c r="A157" s="234" t="s">
        <v>1105</v>
      </c>
      <c r="B157" s="102"/>
      <c r="C157" s="102"/>
      <c r="D157" s="102"/>
      <c r="E157" s="102"/>
      <c r="F157" s="102"/>
    </row>
    <row r="158" spans="1:6" ht="12.75">
      <c r="A158" s="234" t="s">
        <v>829</v>
      </c>
      <c r="B158" s="102"/>
      <c r="C158" s="102"/>
      <c r="D158" s="102"/>
      <c r="E158" s="102"/>
      <c r="F158" s="102"/>
    </row>
    <row r="159" spans="1:6" ht="25.5">
      <c r="A159" s="235" t="s">
        <v>830</v>
      </c>
      <c r="B159" s="102"/>
      <c r="C159" s="102"/>
      <c r="D159" s="102"/>
      <c r="E159" s="102"/>
      <c r="F159" s="102"/>
    </row>
    <row r="160" spans="1:6" ht="9.75" customHeight="1">
      <c r="A160" s="234"/>
      <c r="B160" s="102"/>
      <c r="C160" s="102"/>
      <c r="D160" s="102"/>
      <c r="E160" s="102"/>
      <c r="F160" s="102"/>
    </row>
    <row r="161" spans="1:6" ht="12.75">
      <c r="A161" s="234" t="s">
        <v>72</v>
      </c>
      <c r="B161" s="102"/>
      <c r="C161" s="102"/>
      <c r="D161" s="102"/>
      <c r="E161" s="102"/>
      <c r="F161" s="102"/>
    </row>
    <row r="162" spans="1:6" ht="12.75">
      <c r="A162" s="234" t="s">
        <v>73</v>
      </c>
      <c r="B162" s="102"/>
      <c r="C162" s="102"/>
      <c r="D162" s="102"/>
      <c r="E162" s="102"/>
      <c r="F162" s="102"/>
    </row>
    <row r="163" spans="1:6" ht="12.75">
      <c r="A163" s="234" t="s">
        <v>831</v>
      </c>
      <c r="B163" s="102"/>
      <c r="C163" s="102"/>
      <c r="D163" s="102"/>
      <c r="E163" s="102"/>
      <c r="F163" s="102"/>
    </row>
    <row r="164" spans="1:6" ht="12.75">
      <c r="A164" s="234" t="s">
        <v>832</v>
      </c>
      <c r="B164" s="102"/>
      <c r="C164" s="102"/>
      <c r="D164" s="102"/>
      <c r="E164" s="102"/>
      <c r="F164" s="102"/>
    </row>
    <row r="165" spans="1:6" ht="12.75">
      <c r="A165" s="234" t="s">
        <v>833</v>
      </c>
      <c r="B165" s="102"/>
      <c r="C165" s="102"/>
      <c r="D165" s="102"/>
      <c r="E165" s="102"/>
      <c r="F165" s="102"/>
    </row>
    <row r="166" spans="1:6" ht="12.75">
      <c r="A166" s="234" t="s">
        <v>74</v>
      </c>
      <c r="B166" s="102"/>
      <c r="C166" s="102"/>
      <c r="D166" s="102"/>
      <c r="E166" s="102"/>
      <c r="F166" s="102"/>
    </row>
    <row r="167" spans="1:6" ht="38.25">
      <c r="A167" s="235" t="s">
        <v>701</v>
      </c>
      <c r="B167" s="102"/>
      <c r="C167" s="102"/>
      <c r="D167" s="102"/>
      <c r="E167" s="102"/>
      <c r="F167" s="102"/>
    </row>
    <row r="168" spans="1:6" ht="9.75" customHeight="1">
      <c r="A168" s="234"/>
      <c r="B168" s="102"/>
      <c r="C168" s="102"/>
      <c r="D168" s="102"/>
      <c r="E168" s="102"/>
      <c r="F168" s="102"/>
    </row>
    <row r="169" spans="1:6" ht="12.75">
      <c r="A169" s="234" t="s">
        <v>75</v>
      </c>
      <c r="B169" s="102"/>
      <c r="C169" s="102"/>
      <c r="D169" s="102"/>
      <c r="E169" s="102"/>
      <c r="F169" s="102"/>
    </row>
    <row r="170" spans="1:6" ht="12.75">
      <c r="A170" s="234" t="s">
        <v>650</v>
      </c>
      <c r="B170" s="102"/>
      <c r="C170" s="102"/>
      <c r="D170" s="102"/>
      <c r="E170" s="102"/>
      <c r="F170" s="102"/>
    </row>
    <row r="171" spans="1:6" ht="9.75" customHeight="1">
      <c r="A171" s="234"/>
      <c r="B171" s="102"/>
      <c r="C171" s="102"/>
      <c r="D171" s="102"/>
      <c r="E171" s="102"/>
      <c r="F171" s="102"/>
    </row>
    <row r="172" spans="1:6" ht="12.75">
      <c r="A172" s="234" t="s">
        <v>834</v>
      </c>
      <c r="B172" s="102"/>
      <c r="C172" s="102"/>
      <c r="D172" s="102"/>
      <c r="E172" s="102"/>
      <c r="F172" s="102"/>
    </row>
    <row r="173" spans="1:6" ht="51">
      <c r="A173" s="235" t="s">
        <v>835</v>
      </c>
      <c r="B173" s="102"/>
      <c r="C173" s="102"/>
      <c r="D173" s="102"/>
      <c r="E173" s="102"/>
      <c r="F173" s="102"/>
    </row>
    <row r="174" spans="1:6" ht="25.5">
      <c r="A174" s="235" t="s">
        <v>836</v>
      </c>
      <c r="B174" s="102"/>
      <c r="C174" s="102"/>
      <c r="D174" s="102"/>
      <c r="E174" s="102"/>
      <c r="F174" s="102"/>
    </row>
    <row r="175" spans="1:6" ht="9.75" customHeight="1">
      <c r="A175" s="234"/>
      <c r="B175" s="102"/>
      <c r="C175" s="102"/>
      <c r="D175" s="102"/>
      <c r="E175" s="102"/>
      <c r="F175" s="102"/>
    </row>
    <row r="176" spans="1:6" ht="27" customHeight="1">
      <c r="A176" s="235" t="s">
        <v>655</v>
      </c>
      <c r="B176" s="102"/>
      <c r="C176" s="102"/>
      <c r="D176" s="102"/>
      <c r="E176" s="102"/>
      <c r="F176" s="102"/>
    </row>
    <row r="177" spans="1:6" ht="12.75">
      <c r="A177" s="234"/>
      <c r="B177" s="102"/>
      <c r="C177" s="102"/>
      <c r="D177" s="102"/>
      <c r="E177" s="102"/>
      <c r="F177" s="102"/>
    </row>
    <row r="178" spans="1:6" ht="12.75">
      <c r="A178" s="234"/>
      <c r="B178" s="102"/>
      <c r="C178" s="102"/>
      <c r="D178" s="102"/>
      <c r="E178" s="102"/>
      <c r="F178" s="102"/>
    </row>
    <row r="179" spans="1:6" ht="12.75">
      <c r="A179" s="234"/>
      <c r="B179" s="102"/>
      <c r="C179" s="102"/>
      <c r="D179" s="102"/>
      <c r="E179" s="102"/>
      <c r="F179" s="102"/>
    </row>
    <row r="180" spans="1:6" ht="12.75">
      <c r="A180" s="234"/>
      <c r="B180" s="102"/>
      <c r="C180" s="102"/>
      <c r="D180" s="102"/>
      <c r="E180" s="102"/>
      <c r="F180" s="102"/>
    </row>
    <row r="181" spans="1:6" ht="12.75">
      <c r="A181" s="234"/>
      <c r="B181" s="102"/>
      <c r="C181" s="102"/>
      <c r="D181" s="102"/>
      <c r="E181" s="102"/>
      <c r="F181" s="102"/>
    </row>
    <row r="182" spans="1:6" ht="12.75">
      <c r="A182" s="234"/>
      <c r="B182" s="102"/>
      <c r="C182" s="102"/>
      <c r="D182" s="102"/>
      <c r="E182" s="102"/>
      <c r="F182" s="102"/>
    </row>
    <row r="183" spans="1:6" ht="12.75">
      <c r="A183" s="234"/>
      <c r="B183" s="102"/>
      <c r="C183" s="102"/>
      <c r="D183" s="102"/>
      <c r="E183" s="102"/>
      <c r="F183" s="102"/>
    </row>
    <row r="184" spans="1:6" ht="12.75">
      <c r="A184" s="234"/>
      <c r="B184" s="102"/>
      <c r="C184" s="102"/>
      <c r="D184" s="102"/>
      <c r="E184" s="102"/>
      <c r="F184" s="102"/>
    </row>
    <row r="185" spans="1:6" ht="12.75">
      <c r="A185" s="234"/>
      <c r="B185" s="102"/>
      <c r="C185" s="102"/>
      <c r="D185" s="102"/>
      <c r="E185" s="102"/>
      <c r="F185" s="102"/>
    </row>
    <row r="186" spans="1:6" ht="12.75">
      <c r="A186" s="234"/>
      <c r="B186" s="102"/>
      <c r="C186" s="102"/>
      <c r="D186" s="102"/>
      <c r="E186" s="102"/>
      <c r="F186" s="102"/>
    </row>
    <row r="187" spans="1:6" ht="12.75">
      <c r="A187" s="234"/>
      <c r="B187" s="102"/>
      <c r="C187" s="102"/>
      <c r="D187" s="102"/>
      <c r="E187" s="102"/>
      <c r="F187" s="102"/>
    </row>
    <row r="188" spans="1:6" ht="12.75">
      <c r="A188" s="234"/>
      <c r="B188" s="102"/>
      <c r="C188" s="102"/>
      <c r="D188" s="102"/>
      <c r="E188" s="102"/>
      <c r="F188" s="102"/>
    </row>
    <row r="189" spans="1:6" ht="12.75">
      <c r="A189" s="234"/>
      <c r="B189" s="102"/>
      <c r="C189" s="102"/>
      <c r="D189" s="102"/>
      <c r="E189" s="102"/>
      <c r="F189" s="102"/>
    </row>
    <row r="190" spans="1:6" ht="12.75">
      <c r="A190" s="234"/>
      <c r="B190" s="102"/>
      <c r="C190" s="102"/>
      <c r="D190" s="102"/>
      <c r="E190" s="102"/>
      <c r="F190" s="102"/>
    </row>
    <row r="191" spans="1:6" ht="12.75">
      <c r="A191" s="234"/>
      <c r="B191" s="102"/>
      <c r="C191" s="102"/>
      <c r="D191" s="102"/>
      <c r="E191" s="102"/>
      <c r="F191" s="102"/>
    </row>
    <row r="192" spans="1:6" ht="12.75">
      <c r="A192" s="234"/>
      <c r="B192" s="102"/>
      <c r="C192" s="102"/>
      <c r="D192" s="102"/>
      <c r="E192" s="102"/>
      <c r="F192" s="102"/>
    </row>
    <row r="193" spans="1:6" ht="12.75">
      <c r="A193" s="234"/>
      <c r="B193" s="102"/>
      <c r="C193" s="102"/>
      <c r="D193" s="102"/>
      <c r="E193" s="102"/>
      <c r="F193" s="102"/>
    </row>
    <row r="194" spans="1:6" ht="12.75">
      <c r="A194" s="234"/>
      <c r="B194" s="102"/>
      <c r="C194" s="102"/>
      <c r="D194" s="102"/>
      <c r="E194" s="102"/>
      <c r="F194" s="102"/>
    </row>
    <row r="195" spans="1:6" ht="12.75">
      <c r="A195" s="234"/>
      <c r="B195" s="102"/>
      <c r="C195" s="102"/>
      <c r="D195" s="102"/>
      <c r="E195" s="102"/>
      <c r="F195" s="102"/>
    </row>
    <row r="196" spans="1:6" ht="12.75">
      <c r="A196" s="234"/>
      <c r="B196" s="102"/>
      <c r="C196" s="102"/>
      <c r="D196" s="102"/>
      <c r="E196" s="102"/>
      <c r="F196" s="102"/>
    </row>
    <row r="197" spans="1:6" ht="12.75">
      <c r="A197" s="234"/>
      <c r="B197" s="102"/>
      <c r="C197" s="102"/>
      <c r="D197" s="102"/>
      <c r="E197" s="102"/>
      <c r="F197" s="102"/>
    </row>
    <row r="198" spans="1:6" ht="12.75">
      <c r="A198" s="234"/>
      <c r="B198" s="102"/>
      <c r="C198" s="102"/>
      <c r="D198" s="102"/>
      <c r="E198" s="102"/>
      <c r="F198" s="102"/>
    </row>
    <row r="199" spans="1:6" ht="12.75">
      <c r="A199" s="234"/>
      <c r="B199" s="102"/>
      <c r="C199" s="102"/>
      <c r="D199" s="102"/>
      <c r="E199" s="102"/>
      <c r="F199" s="102"/>
    </row>
    <row r="200" spans="1:6" ht="12.75">
      <c r="A200" s="234"/>
      <c r="B200" s="102"/>
      <c r="C200" s="102"/>
      <c r="D200" s="102"/>
      <c r="E200" s="102"/>
      <c r="F200" s="102"/>
    </row>
    <row r="201" spans="1:6" ht="12.75">
      <c r="A201" s="234"/>
      <c r="B201" s="102"/>
      <c r="C201" s="102"/>
      <c r="D201" s="102"/>
      <c r="E201" s="102"/>
      <c r="F201" s="102"/>
    </row>
    <row r="202" spans="1:6" ht="12.75">
      <c r="A202" s="234"/>
      <c r="B202" s="102"/>
      <c r="C202" s="102"/>
      <c r="D202" s="102"/>
      <c r="E202" s="102"/>
      <c r="F202" s="102"/>
    </row>
    <row r="203" spans="1:6" ht="12.75">
      <c r="A203" s="234"/>
      <c r="D203" s="102"/>
      <c r="E203" s="102"/>
      <c r="F203" s="102"/>
    </row>
    <row r="204" spans="1:6" ht="12.75">
      <c r="A204" s="234"/>
      <c r="D204" s="102"/>
      <c r="E204" s="102"/>
      <c r="F204" s="102"/>
    </row>
    <row r="205" spans="1:6" ht="12.75">
      <c r="A205" s="234"/>
      <c r="D205" s="102"/>
      <c r="E205" s="102"/>
      <c r="F205" s="102"/>
    </row>
    <row r="206" spans="1:6" ht="12.75">
      <c r="A206" s="234"/>
      <c r="D206" s="102"/>
      <c r="E206" s="102"/>
      <c r="F206" s="102"/>
    </row>
    <row r="207" spans="1:6" ht="12.75">
      <c r="A207" s="234"/>
      <c r="D207" s="102"/>
      <c r="E207" s="102"/>
      <c r="F207" s="102"/>
    </row>
    <row r="208" spans="1:6" ht="12.75">
      <c r="A208" s="234"/>
      <c r="D208" s="102"/>
      <c r="E208" s="102"/>
      <c r="F208" s="102"/>
    </row>
    <row r="209" spans="1:6" ht="12.75">
      <c r="A209" s="234"/>
      <c r="D209" s="102"/>
      <c r="E209" s="102"/>
      <c r="F209" s="102"/>
    </row>
    <row r="210" spans="1:6" ht="12.75">
      <c r="A210" s="234"/>
      <c r="D210" s="102"/>
      <c r="E210" s="102"/>
      <c r="F210" s="102"/>
    </row>
    <row r="211" spans="1:6" ht="12.75">
      <c r="A211" s="234"/>
      <c r="D211" s="102"/>
      <c r="E211" s="102"/>
      <c r="F211" s="102"/>
    </row>
    <row r="212" spans="1:6" ht="12.75">
      <c r="A212" s="234"/>
      <c r="D212" s="102"/>
      <c r="E212" s="102"/>
      <c r="F212" s="102"/>
    </row>
    <row r="213" spans="1:6" ht="12.75">
      <c r="A213" s="234"/>
      <c r="D213" s="102"/>
      <c r="E213" s="102"/>
      <c r="F213" s="102"/>
    </row>
    <row r="214" spans="1:6" ht="12.75">
      <c r="A214" s="234"/>
      <c r="D214" s="102"/>
      <c r="E214" s="102"/>
      <c r="F214" s="102"/>
    </row>
    <row r="215" spans="1:6" ht="12.75">
      <c r="A215" s="234"/>
      <c r="D215" s="102"/>
      <c r="E215" s="102"/>
      <c r="F215" s="102"/>
    </row>
    <row r="216" spans="1:6" ht="12.75">
      <c r="A216" s="234"/>
      <c r="D216" s="102"/>
      <c r="E216" s="102"/>
      <c r="F216" s="102"/>
    </row>
    <row r="217" spans="1:6" ht="12.75">
      <c r="A217" s="234"/>
      <c r="D217" s="102"/>
      <c r="E217" s="102"/>
      <c r="F217" s="102"/>
    </row>
    <row r="218" spans="1:6" ht="12.75">
      <c r="A218" s="234"/>
      <c r="D218" s="102"/>
      <c r="E218" s="102"/>
      <c r="F218" s="102"/>
    </row>
    <row r="219" spans="1:6" ht="12.75">
      <c r="A219" s="234"/>
      <c r="D219" s="102"/>
      <c r="E219" s="102"/>
      <c r="F219" s="102"/>
    </row>
    <row r="220" spans="1:6" ht="12.75">
      <c r="A220" s="234"/>
      <c r="D220" s="102"/>
      <c r="E220" s="102"/>
      <c r="F220" s="102"/>
    </row>
    <row r="221" spans="1:6" ht="12.75">
      <c r="A221" s="234"/>
      <c r="D221" s="102"/>
      <c r="E221" s="102"/>
      <c r="F221" s="102"/>
    </row>
    <row r="222" spans="1:6" ht="12.75">
      <c r="A222" s="234"/>
      <c r="D222" s="102"/>
      <c r="E222" s="102"/>
      <c r="F222" s="102"/>
    </row>
    <row r="223" spans="1:6" ht="12.75">
      <c r="A223" s="234"/>
      <c r="D223" s="102"/>
      <c r="E223" s="102"/>
      <c r="F223" s="102"/>
    </row>
    <row r="224" spans="1:6" ht="12.75">
      <c r="A224" s="234"/>
      <c r="D224" s="102"/>
      <c r="E224" s="102"/>
      <c r="F224" s="102"/>
    </row>
    <row r="225" spans="1:6" ht="12.75">
      <c r="A225" s="234"/>
      <c r="D225" s="102"/>
      <c r="E225" s="102"/>
      <c r="F225" s="102"/>
    </row>
    <row r="226" spans="1:6" ht="12.75">
      <c r="A226" s="234"/>
      <c r="D226" s="102"/>
      <c r="E226" s="102"/>
      <c r="F226" s="102"/>
    </row>
    <row r="227" spans="1:6" ht="12.75">
      <c r="A227" s="234"/>
      <c r="D227" s="102"/>
      <c r="E227" s="102"/>
      <c r="F227" s="102"/>
    </row>
    <row r="228" spans="1:6" ht="12.75">
      <c r="A228" s="234"/>
      <c r="D228" s="102"/>
      <c r="E228" s="102"/>
      <c r="F228" s="102"/>
    </row>
    <row r="229" spans="1:6" ht="12.75">
      <c r="A229" s="234"/>
      <c r="D229" s="102"/>
      <c r="E229" s="102"/>
      <c r="F229" s="102"/>
    </row>
    <row r="230" spans="1:6" ht="12.75">
      <c r="A230" s="234"/>
      <c r="D230" s="102"/>
      <c r="E230" s="102"/>
      <c r="F230" s="102"/>
    </row>
    <row r="231" spans="1:6" ht="12.75">
      <c r="A231" s="234"/>
      <c r="D231" s="102"/>
      <c r="E231" s="102"/>
      <c r="F231" s="102"/>
    </row>
    <row r="232" spans="1:6" ht="12.75">
      <c r="A232" s="234"/>
      <c r="D232" s="102"/>
      <c r="E232" s="102"/>
      <c r="F232" s="102"/>
    </row>
    <row r="233" spans="1:6" ht="12.75">
      <c r="A233" s="234"/>
      <c r="D233" s="102"/>
      <c r="E233" s="102"/>
      <c r="F233" s="102"/>
    </row>
    <row r="234" spans="1:6" ht="12.75">
      <c r="A234" s="234"/>
      <c r="D234" s="102"/>
      <c r="E234" s="102"/>
      <c r="F234" s="102"/>
    </row>
    <row r="235" spans="1:6" ht="12.75">
      <c r="A235" s="234"/>
      <c r="D235" s="102"/>
      <c r="E235" s="102"/>
      <c r="F235" s="102"/>
    </row>
    <row r="236" spans="1:6" ht="12.75">
      <c r="A236" s="234"/>
      <c r="D236" s="102"/>
      <c r="E236" s="102"/>
      <c r="F236" s="102"/>
    </row>
    <row r="237" spans="1:6" ht="12.75">
      <c r="A237" s="234"/>
      <c r="D237" s="102"/>
      <c r="E237" s="102"/>
      <c r="F237" s="102"/>
    </row>
    <row r="238" spans="1:6" ht="12.75">
      <c r="A238" s="234"/>
      <c r="D238" s="102"/>
      <c r="E238" s="102"/>
      <c r="F238" s="102"/>
    </row>
    <row r="239" spans="1:6" ht="12.75">
      <c r="A239" s="234"/>
      <c r="D239" s="102"/>
      <c r="E239" s="102"/>
      <c r="F239" s="102"/>
    </row>
    <row r="240" spans="1:6" ht="12.75">
      <c r="A240" s="234"/>
      <c r="D240" s="102"/>
      <c r="E240" s="102"/>
      <c r="F240" s="102"/>
    </row>
    <row r="241" spans="1:6" ht="12.75">
      <c r="A241" s="234"/>
      <c r="D241" s="102"/>
      <c r="E241" s="102"/>
      <c r="F241" s="102"/>
    </row>
    <row r="242" spans="1:6" ht="12.75">
      <c r="A242" s="234"/>
      <c r="D242" s="102"/>
      <c r="E242" s="102"/>
      <c r="F242" s="102"/>
    </row>
    <row r="243" spans="1:6" ht="12.75">
      <c r="A243" s="234"/>
      <c r="D243" s="102"/>
      <c r="E243" s="102"/>
      <c r="F243" s="102"/>
    </row>
    <row r="244" spans="1:6" ht="12.75">
      <c r="A244" s="234"/>
      <c r="D244" s="102"/>
      <c r="E244" s="102"/>
      <c r="F244" s="102"/>
    </row>
    <row r="245" spans="1:6" ht="12.75">
      <c r="A245" s="234"/>
      <c r="D245" s="102"/>
      <c r="E245" s="102"/>
      <c r="F245" s="102"/>
    </row>
    <row r="246" spans="1:6" ht="12.75">
      <c r="A246" s="234"/>
      <c r="D246" s="102"/>
      <c r="E246" s="102"/>
      <c r="F246" s="102"/>
    </row>
    <row r="247" spans="1:6" ht="12.75">
      <c r="A247" s="234"/>
      <c r="D247" s="102"/>
      <c r="E247" s="102"/>
      <c r="F247" s="102"/>
    </row>
    <row r="248" spans="1:6" ht="12.75">
      <c r="A248" s="234"/>
      <c r="D248" s="102"/>
      <c r="E248" s="102"/>
      <c r="F248" s="102"/>
    </row>
    <row r="249" spans="1:6" ht="12.75">
      <c r="A249" s="234"/>
      <c r="D249" s="102"/>
      <c r="E249" s="102"/>
      <c r="F249" s="102"/>
    </row>
    <row r="250" spans="1:6" ht="12.75">
      <c r="A250" s="234"/>
      <c r="D250" s="102"/>
      <c r="E250" s="102"/>
      <c r="F250" s="102"/>
    </row>
    <row r="251" spans="1:6" ht="12.75">
      <c r="A251" s="234"/>
      <c r="D251" s="102"/>
      <c r="E251" s="102"/>
      <c r="F251" s="102"/>
    </row>
    <row r="252" spans="1:6" ht="12.75">
      <c r="A252" s="234"/>
      <c r="D252" s="102"/>
      <c r="E252" s="102"/>
      <c r="F252" s="102"/>
    </row>
    <row r="253" spans="1:6" ht="12.75">
      <c r="A253" s="234"/>
      <c r="D253" s="102"/>
      <c r="E253" s="102"/>
      <c r="F253" s="102"/>
    </row>
    <row r="254" spans="1:6" ht="12.75">
      <c r="A254" s="234"/>
      <c r="D254" s="102"/>
      <c r="E254" s="102"/>
      <c r="F254" s="102"/>
    </row>
    <row r="255" spans="1:6" ht="12.75">
      <c r="A255" s="2"/>
      <c r="D255" s="102"/>
      <c r="E255" s="102"/>
      <c r="F255" s="102"/>
    </row>
    <row r="256" spans="1:6" ht="12.75">
      <c r="A256" s="2"/>
      <c r="D256" s="102"/>
      <c r="E256" s="102"/>
      <c r="F256" s="102"/>
    </row>
    <row r="257" spans="1:6" ht="12.75">
      <c r="A257" s="2"/>
      <c r="D257" s="102"/>
      <c r="E257" s="102"/>
      <c r="F257" s="102"/>
    </row>
    <row r="258" spans="1:6" ht="12.75">
      <c r="A258" s="2"/>
      <c r="D258" s="102"/>
      <c r="E258" s="102"/>
      <c r="F258" s="102"/>
    </row>
    <row r="259" spans="1:6" ht="12.75">
      <c r="A259" s="2"/>
      <c r="D259" s="102"/>
      <c r="E259" s="102"/>
      <c r="F259" s="102"/>
    </row>
    <row r="260" spans="1:6" ht="12.75">
      <c r="A260" s="2"/>
      <c r="D260" s="102"/>
      <c r="E260" s="102"/>
      <c r="F260" s="102"/>
    </row>
    <row r="261" spans="1:6" ht="12.75">
      <c r="A261" s="2"/>
      <c r="D261" s="102"/>
      <c r="E261" s="102"/>
      <c r="F261" s="102"/>
    </row>
    <row r="262" spans="1:6" ht="12.75">
      <c r="A262" s="2"/>
      <c r="D262" s="102"/>
      <c r="E262" s="102"/>
      <c r="F262" s="102"/>
    </row>
    <row r="263" spans="1:6" ht="12.75">
      <c r="A263" s="2"/>
      <c r="D263" s="102"/>
      <c r="E263" s="102"/>
      <c r="F263" s="102"/>
    </row>
    <row r="264" spans="1:6" ht="12.75">
      <c r="A264" s="2"/>
      <c r="D264" s="102"/>
      <c r="E264" s="102"/>
      <c r="F264" s="102"/>
    </row>
    <row r="265" spans="1:6" ht="12.75">
      <c r="A265" s="2"/>
      <c r="D265" s="102"/>
      <c r="E265" s="102"/>
      <c r="F265" s="102"/>
    </row>
    <row r="266" spans="1:6" ht="12.75">
      <c r="A266" s="2"/>
      <c r="D266" s="102"/>
      <c r="E266" s="102"/>
      <c r="F266" s="102"/>
    </row>
    <row r="267" spans="1:6" ht="12.75">
      <c r="A267" s="2"/>
      <c r="D267" s="102"/>
      <c r="E267" s="102"/>
      <c r="F267" s="102"/>
    </row>
    <row r="268" spans="1:6" ht="12.75">
      <c r="A268" s="2"/>
      <c r="D268" s="102"/>
      <c r="E268" s="102"/>
      <c r="F268" s="102"/>
    </row>
    <row r="269" spans="1:6" ht="12.75">
      <c r="A269" s="2"/>
      <c r="D269" s="102"/>
      <c r="E269" s="102"/>
      <c r="F269" s="102"/>
    </row>
    <row r="270" spans="1:6" ht="12.75">
      <c r="A270" s="2"/>
      <c r="D270" s="102"/>
      <c r="E270" s="102"/>
      <c r="F270" s="102"/>
    </row>
    <row r="271" spans="1:6" ht="12.75">
      <c r="A271" s="2"/>
      <c r="D271" s="102"/>
      <c r="E271" s="102"/>
      <c r="F271" s="102"/>
    </row>
    <row r="272" spans="1:6" ht="12.75">
      <c r="A272" s="2"/>
      <c r="D272" s="102"/>
      <c r="E272" s="102"/>
      <c r="F272" s="102"/>
    </row>
    <row r="273" spans="1:6" ht="12.75">
      <c r="A273" s="2"/>
      <c r="D273" s="102"/>
      <c r="E273" s="102"/>
      <c r="F273" s="102"/>
    </row>
    <row r="274" spans="1:6" ht="12.75">
      <c r="A274" s="2"/>
      <c r="D274" s="102"/>
      <c r="E274" s="102"/>
      <c r="F274" s="102"/>
    </row>
    <row r="275" spans="1:6" ht="12.75">
      <c r="A275" s="2"/>
      <c r="D275" s="102"/>
      <c r="E275" s="102"/>
      <c r="F275" s="102"/>
    </row>
    <row r="276" spans="1:6" ht="12.75">
      <c r="A276" s="2"/>
      <c r="D276" s="102"/>
      <c r="E276" s="102"/>
      <c r="F276" s="102"/>
    </row>
    <row r="277" spans="1:6" ht="12.75">
      <c r="A277" s="2"/>
      <c r="D277" s="102"/>
      <c r="E277" s="102"/>
      <c r="F277" s="102"/>
    </row>
    <row r="278" spans="1:6" ht="12.75">
      <c r="A278" s="2"/>
      <c r="D278" s="102"/>
      <c r="E278" s="102"/>
      <c r="F278" s="102"/>
    </row>
    <row r="279" spans="1:6" ht="12.75">
      <c r="A279" s="2"/>
      <c r="D279" s="102"/>
      <c r="E279" s="102"/>
      <c r="F279" s="102"/>
    </row>
    <row r="280" spans="1:6" ht="12.75">
      <c r="A280" s="2"/>
      <c r="D280" s="102"/>
      <c r="E280" s="102"/>
      <c r="F280" s="102"/>
    </row>
    <row r="281" spans="1:6" ht="12.75">
      <c r="A281" s="2"/>
      <c r="D281" s="102"/>
      <c r="E281" s="102"/>
      <c r="F281" s="102"/>
    </row>
    <row r="282" spans="1:6" ht="12.75">
      <c r="A282" s="2"/>
      <c r="D282" s="102"/>
      <c r="E282" s="102"/>
      <c r="F282" s="102"/>
    </row>
    <row r="283" spans="1:6" ht="12.75">
      <c r="A283" s="2"/>
      <c r="D283" s="102"/>
      <c r="E283" s="102"/>
      <c r="F283" s="102"/>
    </row>
    <row r="284" spans="1:6" ht="12.75">
      <c r="A284" s="2"/>
      <c r="D284" s="102"/>
      <c r="E284" s="102"/>
      <c r="F284" s="102"/>
    </row>
    <row r="285" spans="1:6" ht="12.75">
      <c r="A285" s="2"/>
      <c r="D285" s="102"/>
      <c r="E285" s="102"/>
      <c r="F285" s="102"/>
    </row>
    <row r="286" spans="1:6" ht="12.75">
      <c r="A286" s="2"/>
      <c r="D286" s="102"/>
      <c r="E286" s="102"/>
      <c r="F286" s="102"/>
    </row>
    <row r="287" spans="1:6" ht="12.75">
      <c r="A287" s="2"/>
      <c r="D287" s="102"/>
      <c r="E287" s="102"/>
      <c r="F287" s="102"/>
    </row>
    <row r="288" spans="1:6" ht="12.75">
      <c r="A288" s="2"/>
      <c r="D288" s="102"/>
      <c r="E288" s="102"/>
      <c r="F288" s="102"/>
    </row>
    <row r="289" spans="1:6" ht="12.75">
      <c r="A289" s="2"/>
      <c r="D289" s="102"/>
      <c r="E289" s="102"/>
      <c r="F289" s="102"/>
    </row>
    <row r="290" spans="1:6" ht="12.75">
      <c r="A290" s="2"/>
      <c r="D290" s="102"/>
      <c r="E290" s="102"/>
      <c r="F290" s="102"/>
    </row>
    <row r="291" spans="1:6" ht="12.75">
      <c r="A291" s="2"/>
      <c r="D291" s="102"/>
      <c r="E291" s="102"/>
      <c r="F291" s="102"/>
    </row>
    <row r="292" spans="1:6" ht="12.75">
      <c r="A292" s="2"/>
      <c r="D292" s="102"/>
      <c r="E292" s="102"/>
      <c r="F292" s="102"/>
    </row>
    <row r="293" spans="1:6" ht="12.75">
      <c r="A293" s="2"/>
      <c r="D293" s="102"/>
      <c r="E293" s="102"/>
      <c r="F293" s="102"/>
    </row>
    <row r="294" spans="1:6" ht="12.75">
      <c r="A294" s="2"/>
      <c r="D294" s="102"/>
      <c r="E294" s="102"/>
      <c r="F294" s="102"/>
    </row>
    <row r="295" spans="1:6" ht="12.75">
      <c r="A295" s="2"/>
      <c r="D295" s="102"/>
      <c r="E295" s="102"/>
      <c r="F295" s="102"/>
    </row>
    <row r="296" spans="1:6" ht="12.75">
      <c r="A296" s="2"/>
      <c r="D296" s="102"/>
      <c r="E296" s="102"/>
      <c r="F296" s="102"/>
    </row>
    <row r="297" spans="1:6" ht="12.75">
      <c r="A297" s="2"/>
      <c r="D297" s="102"/>
      <c r="E297" s="102"/>
      <c r="F297" s="102"/>
    </row>
    <row r="298" spans="1:6" ht="12.75">
      <c r="A298" s="2"/>
      <c r="D298" s="102"/>
      <c r="E298" s="102"/>
      <c r="F298" s="102"/>
    </row>
    <row r="299" spans="1:6" ht="12.75">
      <c r="A299" s="2"/>
      <c r="D299" s="102"/>
      <c r="E299" s="102"/>
      <c r="F299" s="102"/>
    </row>
    <row r="300" spans="1:6" ht="12.75">
      <c r="A300" s="2"/>
      <c r="D300" s="102"/>
      <c r="E300" s="102"/>
      <c r="F300" s="102"/>
    </row>
    <row r="301" spans="1:6" ht="12.75">
      <c r="A301" s="2"/>
      <c r="D301" s="102"/>
      <c r="E301" s="102"/>
      <c r="F301" s="102"/>
    </row>
    <row r="302" spans="1:6" ht="12.75">
      <c r="A302" s="2"/>
      <c r="D302" s="102"/>
      <c r="E302" s="102"/>
      <c r="F302" s="102"/>
    </row>
    <row r="303" spans="1:6" ht="12.75">
      <c r="A303" s="2"/>
      <c r="D303" s="102"/>
      <c r="E303" s="102"/>
      <c r="F303" s="102"/>
    </row>
    <row r="304" spans="1:6" ht="12.75">
      <c r="A304" s="2"/>
      <c r="D304" s="102"/>
      <c r="E304" s="102"/>
      <c r="F304" s="102"/>
    </row>
    <row r="305" spans="1:6" ht="12.75">
      <c r="A305" s="2"/>
      <c r="D305" s="102"/>
      <c r="E305" s="102"/>
      <c r="F305" s="102"/>
    </row>
    <row r="306" spans="1:6" ht="12.75">
      <c r="A306" s="2"/>
      <c r="D306" s="102"/>
      <c r="E306" s="102"/>
      <c r="F306" s="102"/>
    </row>
    <row r="307" spans="1:6" ht="12.75">
      <c r="A307" s="2"/>
      <c r="D307" s="102"/>
      <c r="E307" s="102"/>
      <c r="F307" s="102"/>
    </row>
    <row r="308" spans="1:6" ht="12.75">
      <c r="A308" s="2"/>
      <c r="D308" s="102"/>
      <c r="E308" s="102"/>
      <c r="F308" s="102"/>
    </row>
    <row r="309" spans="1:6" ht="12.75">
      <c r="A309" s="2"/>
      <c r="D309" s="102"/>
      <c r="E309" s="102"/>
      <c r="F309" s="102"/>
    </row>
    <row r="310" spans="1:6" ht="12.75">
      <c r="A310" s="2"/>
      <c r="D310" s="102"/>
      <c r="E310" s="102"/>
      <c r="F310" s="102"/>
    </row>
    <row r="311" spans="1:6" ht="12.75">
      <c r="A311" s="2"/>
      <c r="D311" s="102"/>
      <c r="E311" s="102"/>
      <c r="F311" s="102"/>
    </row>
    <row r="312" spans="1:6" ht="12.75">
      <c r="A312" s="2"/>
      <c r="D312" s="102"/>
      <c r="E312" s="102"/>
      <c r="F312" s="102"/>
    </row>
    <row r="313" spans="1:6" ht="12.75">
      <c r="A313" s="2"/>
      <c r="D313" s="102"/>
      <c r="E313" s="102"/>
      <c r="F313" s="102"/>
    </row>
    <row r="314" spans="1:6" ht="12.75">
      <c r="A314" s="2"/>
      <c r="D314" s="102"/>
      <c r="E314" s="102"/>
      <c r="F314" s="102"/>
    </row>
    <row r="315" spans="1:6" ht="12.75">
      <c r="A315" s="2"/>
      <c r="D315" s="102"/>
      <c r="E315" s="102"/>
      <c r="F315" s="102"/>
    </row>
    <row r="316" spans="1:6" ht="12.75">
      <c r="A316" s="2"/>
      <c r="D316" s="102"/>
      <c r="E316" s="102"/>
      <c r="F316" s="102"/>
    </row>
    <row r="317" spans="1:6" ht="12.75">
      <c r="A317" s="2"/>
      <c r="D317" s="102"/>
      <c r="E317" s="102"/>
      <c r="F317" s="102"/>
    </row>
    <row r="318" spans="1:6" ht="12.75">
      <c r="A318" s="2"/>
      <c r="D318" s="102"/>
      <c r="E318" s="102"/>
      <c r="F318" s="102"/>
    </row>
    <row r="319" spans="1:6" ht="12.75">
      <c r="A319" s="2"/>
      <c r="D319" s="102"/>
      <c r="E319" s="102"/>
      <c r="F319" s="102"/>
    </row>
    <row r="320" spans="1:6" ht="12.75">
      <c r="A320" s="2"/>
      <c r="D320" s="102"/>
      <c r="E320" s="102"/>
      <c r="F320" s="102"/>
    </row>
    <row r="321" spans="1:6" ht="12.75">
      <c r="A321" s="2"/>
      <c r="D321" s="102"/>
      <c r="E321" s="102"/>
      <c r="F321" s="102"/>
    </row>
    <row r="322" spans="1:6" ht="12.75">
      <c r="A322" s="2"/>
      <c r="D322" s="102"/>
      <c r="E322" s="102"/>
      <c r="F322" s="102"/>
    </row>
    <row r="323" spans="1:6" ht="12.75">
      <c r="A323" s="2"/>
      <c r="D323" s="102"/>
      <c r="E323" s="102"/>
      <c r="F323" s="102"/>
    </row>
    <row r="324" spans="1:6" ht="12.75">
      <c r="A324" s="2"/>
      <c r="D324" s="102"/>
      <c r="E324" s="102"/>
      <c r="F324" s="102"/>
    </row>
    <row r="325" spans="1:6" ht="12.75">
      <c r="A325" s="2"/>
      <c r="D325" s="102"/>
      <c r="E325" s="102"/>
      <c r="F325" s="102"/>
    </row>
    <row r="326" spans="1:6" ht="12.75">
      <c r="A326" s="2"/>
      <c r="D326" s="102"/>
      <c r="E326" s="102"/>
      <c r="F326" s="102"/>
    </row>
    <row r="327" spans="1:6" ht="12.75">
      <c r="A327" s="2"/>
      <c r="D327" s="102"/>
      <c r="E327" s="102"/>
      <c r="F327" s="102"/>
    </row>
    <row r="328" spans="1:6" ht="12.75">
      <c r="A328" s="2"/>
      <c r="D328" s="102"/>
      <c r="E328" s="102"/>
      <c r="F328" s="102"/>
    </row>
    <row r="329" spans="1:6" ht="12.75">
      <c r="A329" s="2"/>
      <c r="D329" s="102"/>
      <c r="E329" s="102"/>
      <c r="F329" s="102"/>
    </row>
    <row r="330" spans="1:6" ht="12.75">
      <c r="A330" s="2"/>
      <c r="D330" s="102"/>
      <c r="E330" s="102"/>
      <c r="F330" s="102"/>
    </row>
    <row r="331" spans="1:6" ht="12.75">
      <c r="A331" s="2"/>
      <c r="D331" s="102"/>
      <c r="E331" s="102"/>
      <c r="F331" s="102"/>
    </row>
    <row r="332" spans="1:6" ht="12.75">
      <c r="A332" s="2"/>
      <c r="D332" s="102"/>
      <c r="E332" s="102"/>
      <c r="F332" s="102"/>
    </row>
    <row r="333" spans="1:6" ht="12.75">
      <c r="A333" s="2"/>
      <c r="D333" s="102"/>
      <c r="E333" s="102"/>
      <c r="F333" s="102"/>
    </row>
    <row r="334" spans="1:6" ht="12.75">
      <c r="A334" s="2"/>
      <c r="D334" s="102"/>
      <c r="E334" s="102"/>
      <c r="F334" s="102"/>
    </row>
    <row r="335" spans="1:6" ht="12.75">
      <c r="A335" s="2"/>
      <c r="D335" s="102"/>
      <c r="E335" s="102"/>
      <c r="F335" s="102"/>
    </row>
    <row r="336" spans="1:6" ht="12.75">
      <c r="A336" s="2"/>
      <c r="D336" s="102"/>
      <c r="E336" s="102"/>
      <c r="F336" s="102"/>
    </row>
    <row r="337" spans="1:6" ht="12.75">
      <c r="A337" s="2"/>
      <c r="D337" s="102"/>
      <c r="E337" s="102"/>
      <c r="F337" s="102"/>
    </row>
    <row r="338" spans="1:6" ht="12.75">
      <c r="A338" s="2"/>
      <c r="D338" s="102"/>
      <c r="E338" s="102"/>
      <c r="F338" s="102"/>
    </row>
    <row r="339" spans="1:6" ht="12.75">
      <c r="A339" s="2"/>
      <c r="D339" s="102"/>
      <c r="E339" s="102"/>
      <c r="F339" s="102"/>
    </row>
    <row r="340" spans="1:6" ht="12.75">
      <c r="A340" s="2"/>
      <c r="D340" s="102"/>
      <c r="E340" s="102"/>
      <c r="F340" s="102"/>
    </row>
    <row r="341" spans="1:6" ht="12.75">
      <c r="A341" s="2"/>
      <c r="D341" s="102"/>
      <c r="E341" s="102"/>
      <c r="F341" s="102"/>
    </row>
    <row r="342" spans="1:6" ht="12.75">
      <c r="A342" s="2"/>
      <c r="D342" s="102"/>
      <c r="E342" s="102"/>
      <c r="F342" s="102"/>
    </row>
    <row r="343" spans="1:6" ht="12.75">
      <c r="A343" s="2"/>
      <c r="D343" s="102"/>
      <c r="E343" s="102"/>
      <c r="F343" s="102"/>
    </row>
    <row r="344" spans="1:6" ht="12.75">
      <c r="A344" s="2"/>
      <c r="D344" s="102"/>
      <c r="E344" s="102"/>
      <c r="F344" s="102"/>
    </row>
    <row r="345" spans="1:6" ht="12.75">
      <c r="A345" s="2"/>
      <c r="D345" s="102"/>
      <c r="E345" s="102"/>
      <c r="F345" s="102"/>
    </row>
    <row r="346" spans="1:6" ht="12.75">
      <c r="A346" s="2"/>
      <c r="D346" s="102"/>
      <c r="E346" s="102"/>
      <c r="F346" s="102"/>
    </row>
    <row r="347" spans="1:6" ht="12.75">
      <c r="A347" s="2"/>
      <c r="D347" s="102"/>
      <c r="E347" s="102"/>
      <c r="F347" s="102"/>
    </row>
    <row r="348" spans="1:6" ht="12.75">
      <c r="A348" s="2"/>
      <c r="D348" s="102"/>
      <c r="E348" s="102"/>
      <c r="F348" s="102"/>
    </row>
    <row r="349" spans="1:6" ht="12.75">
      <c r="A349" s="2"/>
      <c r="D349" s="102"/>
      <c r="E349" s="102"/>
      <c r="F349" s="102"/>
    </row>
    <row r="350" spans="1:6" ht="12.75">
      <c r="A350" s="2"/>
      <c r="D350" s="102"/>
      <c r="E350" s="102"/>
      <c r="F350" s="102"/>
    </row>
    <row r="351" spans="1:6" ht="12.75">
      <c r="A351" s="2"/>
      <c r="D351" s="102"/>
      <c r="E351" s="102"/>
      <c r="F351" s="102"/>
    </row>
    <row r="352" spans="1:6" ht="12.75">
      <c r="A352" s="2"/>
      <c r="D352" s="102"/>
      <c r="E352" s="102"/>
      <c r="F352" s="102"/>
    </row>
    <row r="353" spans="1:6" ht="12.75">
      <c r="A353" s="2"/>
      <c r="D353" s="102"/>
      <c r="E353" s="102"/>
      <c r="F353" s="102"/>
    </row>
    <row r="354" spans="1:6" ht="12.75">
      <c r="A354" s="2"/>
      <c r="D354" s="102"/>
      <c r="E354" s="102"/>
      <c r="F354" s="102"/>
    </row>
    <row r="355" spans="1:6" ht="12.75">
      <c r="A355" s="2"/>
      <c r="D355" s="102"/>
      <c r="E355" s="102"/>
      <c r="F355" s="102"/>
    </row>
    <row r="356" spans="1:6" ht="12.75">
      <c r="A356" s="2"/>
      <c r="D356" s="102"/>
      <c r="E356" s="102"/>
      <c r="F356" s="102"/>
    </row>
    <row r="357" spans="1:6" ht="12.75">
      <c r="A357" s="2"/>
      <c r="D357" s="102"/>
      <c r="E357" s="102"/>
      <c r="F357" s="102"/>
    </row>
    <row r="358" spans="1:6" ht="12.75">
      <c r="A358" s="2"/>
      <c r="D358" s="102"/>
      <c r="E358" s="102"/>
      <c r="F358" s="102"/>
    </row>
    <row r="359" spans="1:6" ht="12.75">
      <c r="A359" s="2"/>
      <c r="D359" s="102"/>
      <c r="E359" s="102"/>
      <c r="F359" s="102"/>
    </row>
    <row r="360" spans="1:6" ht="12.75">
      <c r="A360" s="2"/>
      <c r="D360" s="102"/>
      <c r="E360" s="102"/>
      <c r="F360" s="102"/>
    </row>
    <row r="361" spans="1:6" ht="12.75">
      <c r="A361" s="2"/>
      <c r="D361" s="102"/>
      <c r="E361" s="102"/>
      <c r="F361" s="102"/>
    </row>
    <row r="362" spans="1:6" ht="12.75">
      <c r="A362" s="2"/>
      <c r="D362" s="102"/>
      <c r="E362" s="102"/>
      <c r="F362" s="102"/>
    </row>
    <row r="363" spans="1:6" ht="12.75">
      <c r="A363" s="2"/>
      <c r="D363" s="102"/>
      <c r="E363" s="102"/>
      <c r="F363" s="102"/>
    </row>
    <row r="364" spans="1:6" ht="12.75">
      <c r="A364" s="2"/>
      <c r="D364" s="102"/>
      <c r="E364" s="102"/>
      <c r="F364" s="102"/>
    </row>
    <row r="365" spans="1:6" ht="12.75">
      <c r="A365" s="2"/>
      <c r="D365" s="102"/>
      <c r="E365" s="102"/>
      <c r="F365" s="102"/>
    </row>
    <row r="366" spans="1:6" ht="12.75">
      <c r="A366" s="2"/>
      <c r="D366" s="102"/>
      <c r="E366" s="102"/>
      <c r="F366" s="102"/>
    </row>
    <row r="367" spans="1:6" ht="12.75">
      <c r="A367" s="2"/>
      <c r="D367" s="102"/>
      <c r="E367" s="102"/>
      <c r="F367" s="102"/>
    </row>
    <row r="368" spans="1:6" ht="12.75">
      <c r="A368" s="2"/>
      <c r="D368" s="102"/>
      <c r="E368" s="102"/>
      <c r="F368" s="102"/>
    </row>
    <row r="369" spans="1:6" ht="12.75">
      <c r="A369" s="2"/>
      <c r="D369" s="102"/>
      <c r="E369" s="102"/>
      <c r="F369" s="102"/>
    </row>
    <row r="370" spans="1:6" ht="12.75">
      <c r="A370" s="2"/>
      <c r="D370" s="102"/>
      <c r="E370" s="102"/>
      <c r="F370" s="102"/>
    </row>
    <row r="371" spans="1:6" ht="12.75">
      <c r="A371" s="2"/>
      <c r="D371" s="102"/>
      <c r="E371" s="102"/>
      <c r="F371" s="102"/>
    </row>
    <row r="372" spans="1:6" ht="12.75">
      <c r="A372" s="2"/>
      <c r="D372" s="102"/>
      <c r="E372" s="102"/>
      <c r="F372" s="102"/>
    </row>
    <row r="373" spans="1:6" ht="12.75">
      <c r="A373" s="2"/>
      <c r="D373" s="102"/>
      <c r="E373" s="102"/>
      <c r="F373" s="102"/>
    </row>
    <row r="374" spans="1:6" ht="12.75">
      <c r="A374" s="2"/>
      <c r="D374" s="102"/>
      <c r="E374" s="102"/>
      <c r="F374" s="102"/>
    </row>
    <row r="375" spans="1:6" ht="12.75">
      <c r="A375" s="2"/>
      <c r="D375" s="102"/>
      <c r="E375" s="102"/>
      <c r="F375" s="102"/>
    </row>
    <row r="376" spans="1:6" ht="12.75">
      <c r="A376" s="2"/>
      <c r="D376" s="102"/>
      <c r="E376" s="102"/>
      <c r="F376" s="102"/>
    </row>
    <row r="377" spans="1:6" ht="12.75">
      <c r="A377" s="2"/>
      <c r="D377" s="102"/>
      <c r="E377" s="102"/>
      <c r="F377" s="102"/>
    </row>
    <row r="378" spans="1:6" ht="12.75">
      <c r="A378" s="2"/>
      <c r="D378" s="102"/>
      <c r="E378" s="102"/>
      <c r="F378" s="102"/>
    </row>
    <row r="379" spans="1:6" ht="12.75">
      <c r="A379" s="2"/>
      <c r="D379" s="102"/>
      <c r="E379" s="102"/>
      <c r="F379" s="102"/>
    </row>
    <row r="380" spans="1:6" ht="12.75">
      <c r="A380" s="2"/>
      <c r="D380" s="102"/>
      <c r="E380" s="102"/>
      <c r="F380" s="102"/>
    </row>
    <row r="381" spans="1:6" ht="12.75">
      <c r="A381" s="2"/>
      <c r="D381" s="102"/>
      <c r="E381" s="102"/>
      <c r="F381" s="102"/>
    </row>
    <row r="382" spans="1:6" ht="12.75">
      <c r="A382" s="2"/>
      <c r="D382" s="102"/>
      <c r="E382" s="102"/>
      <c r="F382" s="102"/>
    </row>
    <row r="383" spans="1:6" ht="12.75">
      <c r="A383" s="2"/>
      <c r="D383" s="102"/>
      <c r="E383" s="102"/>
      <c r="F383" s="102"/>
    </row>
    <row r="384" spans="1:6" ht="12.75">
      <c r="A384" s="2"/>
      <c r="D384" s="102"/>
      <c r="E384" s="102"/>
      <c r="F384" s="102"/>
    </row>
    <row r="385" spans="1:6" ht="12.75">
      <c r="A385" s="2"/>
      <c r="D385" s="102"/>
      <c r="E385" s="102"/>
      <c r="F385" s="102"/>
    </row>
    <row r="386" spans="1:6" ht="12.75">
      <c r="A386" s="2"/>
      <c r="D386" s="102"/>
      <c r="E386" s="102"/>
      <c r="F386" s="102"/>
    </row>
    <row r="387" spans="1:6" ht="12.75">
      <c r="A387" s="2"/>
      <c r="D387" s="102"/>
      <c r="E387" s="102"/>
      <c r="F387" s="102"/>
    </row>
    <row r="388" spans="1:6" ht="12.75">
      <c r="A388" s="2"/>
      <c r="D388" s="102"/>
      <c r="E388" s="102"/>
      <c r="F388" s="102"/>
    </row>
    <row r="389" spans="1:6" ht="12.75">
      <c r="A389" s="2"/>
      <c r="D389" s="102"/>
      <c r="E389" s="102"/>
      <c r="F389" s="102"/>
    </row>
    <row r="390" spans="1:6" ht="12.75">
      <c r="A390" s="2"/>
      <c r="D390" s="102"/>
      <c r="E390" s="102"/>
      <c r="F390" s="102"/>
    </row>
    <row r="391" spans="1:6" ht="12.75">
      <c r="A391" s="2"/>
      <c r="D391" s="102"/>
      <c r="E391" s="102"/>
      <c r="F391" s="102"/>
    </row>
    <row r="392" spans="1:6" ht="12.75">
      <c r="A392" s="2"/>
      <c r="D392" s="102"/>
      <c r="E392" s="102"/>
      <c r="F392" s="102"/>
    </row>
    <row r="393" spans="1:6" ht="12.75">
      <c r="A393" s="2"/>
      <c r="D393" s="102"/>
      <c r="E393" s="102"/>
      <c r="F393" s="102"/>
    </row>
    <row r="394" spans="1:6" ht="12.75">
      <c r="A394" s="2"/>
      <c r="D394" s="102"/>
      <c r="E394" s="102"/>
      <c r="F394" s="102"/>
    </row>
    <row r="395" spans="1:6" ht="12.75">
      <c r="A395" s="2"/>
      <c r="D395" s="102"/>
      <c r="E395" s="102"/>
      <c r="F395" s="102"/>
    </row>
    <row r="396" spans="1:6" ht="12.75">
      <c r="A396" s="2"/>
      <c r="D396" s="102"/>
      <c r="E396" s="102"/>
      <c r="F396" s="102"/>
    </row>
    <row r="397" spans="1:6" ht="12.75">
      <c r="A397" s="2"/>
      <c r="D397" s="102"/>
      <c r="E397" s="102"/>
      <c r="F397" s="102"/>
    </row>
    <row r="398" spans="1:6" ht="12.75">
      <c r="A398" s="2"/>
      <c r="D398" s="102"/>
      <c r="E398" s="102"/>
      <c r="F398" s="102"/>
    </row>
    <row r="399" spans="1:6" ht="12.75">
      <c r="A399" s="2"/>
      <c r="D399" s="102"/>
      <c r="E399" s="102"/>
      <c r="F399" s="102"/>
    </row>
    <row r="400" spans="1:6" ht="12.75">
      <c r="A400" s="2"/>
      <c r="D400" s="102"/>
      <c r="E400" s="102"/>
      <c r="F400" s="102"/>
    </row>
    <row r="401" spans="1:6" ht="12.75">
      <c r="A401" s="2"/>
      <c r="D401" s="102"/>
      <c r="E401" s="102"/>
      <c r="F401" s="102"/>
    </row>
    <row r="402" spans="1:6" ht="12.75">
      <c r="A402" s="2"/>
      <c r="D402" s="102"/>
      <c r="E402" s="102"/>
      <c r="F402" s="102"/>
    </row>
    <row r="403" spans="1:6" ht="12.75">
      <c r="A403" s="2"/>
      <c r="D403" s="102"/>
      <c r="E403" s="102"/>
      <c r="F403" s="102"/>
    </row>
    <row r="404" spans="1:6" ht="12.75">
      <c r="A404" s="2"/>
      <c r="D404" s="102"/>
      <c r="E404" s="102"/>
      <c r="F404" s="102"/>
    </row>
    <row r="405" spans="1:6" ht="12.75">
      <c r="A405" s="2"/>
      <c r="D405" s="102"/>
      <c r="E405" s="102"/>
      <c r="F405" s="102"/>
    </row>
    <row r="406" spans="1:6" ht="12.75">
      <c r="A406" s="2"/>
      <c r="D406" s="102"/>
      <c r="E406" s="102"/>
      <c r="F406" s="102"/>
    </row>
    <row r="407" spans="1:6" ht="12.75">
      <c r="A407" s="2"/>
      <c r="D407" s="102"/>
      <c r="E407" s="102"/>
      <c r="F407" s="102"/>
    </row>
    <row r="408" spans="1:6" ht="12.75">
      <c r="A408" s="2"/>
      <c r="D408" s="102"/>
      <c r="E408" s="102"/>
      <c r="F408" s="102"/>
    </row>
    <row r="409" spans="1:6" ht="12.75">
      <c r="A409" s="2"/>
      <c r="D409" s="102"/>
      <c r="E409" s="102"/>
      <c r="F409" s="102"/>
    </row>
    <row r="410" spans="1:6" ht="12.75">
      <c r="A410" s="2"/>
      <c r="D410" s="102"/>
      <c r="E410" s="102"/>
      <c r="F410" s="102"/>
    </row>
    <row r="411" spans="1:6" ht="12.75">
      <c r="A411" s="2"/>
      <c r="D411" s="102"/>
      <c r="E411" s="102"/>
      <c r="F411" s="102"/>
    </row>
    <row r="412" spans="1:6" ht="12.75">
      <c r="A412" s="2"/>
      <c r="D412" s="102"/>
      <c r="E412" s="102"/>
      <c r="F412" s="102"/>
    </row>
    <row r="413" spans="1:6" ht="12.75">
      <c r="A413" s="2"/>
      <c r="D413" s="102"/>
      <c r="E413" s="102"/>
      <c r="F413" s="102"/>
    </row>
    <row r="414" spans="1:6" ht="12.75">
      <c r="A414" s="2"/>
      <c r="D414" s="102"/>
      <c r="E414" s="102"/>
      <c r="F414" s="102"/>
    </row>
    <row r="415" spans="1:6" ht="12.75">
      <c r="A415" s="2"/>
      <c r="D415" s="102"/>
      <c r="E415" s="102"/>
      <c r="F415" s="102"/>
    </row>
    <row r="416" spans="1:6" ht="12.75">
      <c r="A416" s="2"/>
      <c r="D416" s="102"/>
      <c r="E416" s="102"/>
      <c r="F416" s="102"/>
    </row>
    <row r="417" spans="1:6" ht="12.75">
      <c r="A417" s="2"/>
      <c r="D417" s="102"/>
      <c r="E417" s="102"/>
      <c r="F417" s="102"/>
    </row>
    <row r="418" spans="1:6" ht="12.75">
      <c r="A418" s="2"/>
      <c r="D418" s="102"/>
      <c r="E418" s="102"/>
      <c r="F418" s="102"/>
    </row>
    <row r="419" spans="1:6" ht="12.75">
      <c r="A419" s="2"/>
      <c r="D419" s="102"/>
      <c r="E419" s="102"/>
      <c r="F419" s="102"/>
    </row>
    <row r="420" spans="1:6" ht="12.75">
      <c r="A420" s="2"/>
      <c r="D420" s="102"/>
      <c r="E420" s="102"/>
      <c r="F420" s="102"/>
    </row>
    <row r="421" spans="1:6" ht="12.75">
      <c r="A421" s="2"/>
      <c r="D421" s="102"/>
      <c r="E421" s="102"/>
      <c r="F421" s="102"/>
    </row>
    <row r="422" spans="1:6" ht="12.75">
      <c r="A422" s="2"/>
      <c r="D422" s="102"/>
      <c r="E422" s="102"/>
      <c r="F422" s="102"/>
    </row>
    <row r="423" spans="1:6" ht="12.75">
      <c r="A423" s="2"/>
      <c r="D423" s="102"/>
      <c r="E423" s="102"/>
      <c r="F423" s="102"/>
    </row>
    <row r="424" spans="1:6" ht="12.75">
      <c r="A424" s="2"/>
      <c r="D424" s="102"/>
      <c r="E424" s="102"/>
      <c r="F424" s="102"/>
    </row>
    <row r="425" spans="1:6" ht="12.75">
      <c r="A425" s="2"/>
      <c r="D425" s="102"/>
      <c r="E425" s="102"/>
      <c r="F425" s="102"/>
    </row>
    <row r="426" spans="1:6" ht="12.75">
      <c r="A426" s="2"/>
      <c r="D426" s="102"/>
      <c r="E426" s="102"/>
      <c r="F426" s="102"/>
    </row>
    <row r="427" spans="1:6" ht="12.75">
      <c r="A427" s="2"/>
      <c r="D427" s="102"/>
      <c r="E427" s="102"/>
      <c r="F427" s="102"/>
    </row>
    <row r="428" spans="1:6" ht="12.75">
      <c r="A428" s="2"/>
      <c r="D428" s="102"/>
      <c r="E428" s="102"/>
      <c r="F428" s="102"/>
    </row>
    <row r="429" spans="1:6" ht="12.75">
      <c r="A429" s="2"/>
      <c r="D429" s="102"/>
      <c r="E429" s="102"/>
      <c r="F429" s="102"/>
    </row>
    <row r="430" spans="1:6" ht="12.75">
      <c r="A430" s="2"/>
      <c r="D430" s="102"/>
      <c r="E430" s="102"/>
      <c r="F430" s="102"/>
    </row>
    <row r="431" spans="1:6" ht="12.75">
      <c r="A431" s="2"/>
      <c r="D431" s="102"/>
      <c r="E431" s="102"/>
      <c r="F431" s="102"/>
    </row>
    <row r="432" spans="1:6" ht="12.75">
      <c r="A432" s="2"/>
      <c r="D432" s="102"/>
      <c r="E432" s="102"/>
      <c r="F432" s="102"/>
    </row>
    <row r="433" spans="1:6" ht="12.75">
      <c r="A433" s="2"/>
      <c r="D433" s="102"/>
      <c r="E433" s="102"/>
      <c r="F433" s="102"/>
    </row>
    <row r="434" spans="1:6" ht="12.75">
      <c r="A434" s="2"/>
      <c r="D434" s="102"/>
      <c r="E434" s="102"/>
      <c r="F434" s="102"/>
    </row>
    <row r="435" spans="1:6" ht="12.75">
      <c r="A435" s="2"/>
      <c r="D435" s="102"/>
      <c r="E435" s="102"/>
      <c r="F435" s="102"/>
    </row>
    <row r="436" spans="1:6" ht="12.75">
      <c r="A436" s="2"/>
      <c r="D436" s="102"/>
      <c r="E436" s="102"/>
      <c r="F436" s="102"/>
    </row>
    <row r="437" spans="1:6" ht="12.75">
      <c r="A437" s="2"/>
      <c r="D437" s="102"/>
      <c r="E437" s="102"/>
      <c r="F437" s="102"/>
    </row>
    <row r="438" spans="1:6" ht="12.75">
      <c r="A438" s="2"/>
      <c r="D438" s="102"/>
      <c r="E438" s="102"/>
      <c r="F438" s="102"/>
    </row>
    <row r="439" spans="1:6" ht="12.75">
      <c r="A439" s="2"/>
      <c r="D439" s="102"/>
      <c r="E439" s="102"/>
      <c r="F439" s="102"/>
    </row>
    <row r="440" spans="1:6" ht="12.75">
      <c r="A440" s="2"/>
      <c r="D440" s="102"/>
      <c r="E440" s="102"/>
      <c r="F440" s="102"/>
    </row>
    <row r="441" spans="1:6" ht="12.75">
      <c r="A441" s="2"/>
      <c r="D441" s="102"/>
      <c r="E441" s="102"/>
      <c r="F441" s="102"/>
    </row>
    <row r="442" spans="1:6" ht="12.75">
      <c r="A442" s="2"/>
      <c r="D442" s="102"/>
      <c r="E442" s="102"/>
      <c r="F442" s="102"/>
    </row>
    <row r="443" spans="1:6" ht="12.75">
      <c r="A443" s="2"/>
      <c r="D443" s="102"/>
      <c r="E443" s="102"/>
      <c r="F443" s="102"/>
    </row>
    <row r="444" spans="1:6" ht="12.75">
      <c r="A444" s="2"/>
      <c r="D444" s="102"/>
      <c r="E444" s="102"/>
      <c r="F444" s="102"/>
    </row>
    <row r="445" spans="1:6" ht="12.75">
      <c r="A445" s="2"/>
      <c r="D445" s="102"/>
      <c r="E445" s="102"/>
      <c r="F445" s="102"/>
    </row>
    <row r="446" spans="1:6" ht="12.75">
      <c r="A446" s="2"/>
      <c r="D446" s="102"/>
      <c r="E446" s="102"/>
      <c r="F446" s="102"/>
    </row>
    <row r="447" spans="1:6" ht="12.75">
      <c r="A447" s="2"/>
      <c r="D447" s="102"/>
      <c r="E447" s="102"/>
      <c r="F447" s="102"/>
    </row>
    <row r="448" spans="1:6" ht="12.75">
      <c r="A448" s="2"/>
      <c r="D448" s="102"/>
      <c r="E448" s="102"/>
      <c r="F448" s="102"/>
    </row>
    <row r="449" spans="1:6" ht="12.75">
      <c r="A449" s="2"/>
      <c r="D449" s="102"/>
      <c r="E449" s="102"/>
      <c r="F449" s="102"/>
    </row>
    <row r="450" spans="1:6" ht="12.75">
      <c r="A450" s="2"/>
      <c r="D450" s="102"/>
      <c r="E450" s="102"/>
      <c r="F450" s="102"/>
    </row>
    <row r="451" spans="1:6" ht="12.75">
      <c r="A451" s="2"/>
      <c r="D451" s="102"/>
      <c r="E451" s="102"/>
      <c r="F451" s="102"/>
    </row>
    <row r="452" spans="1:6" ht="12.75">
      <c r="A452" s="2"/>
      <c r="D452" s="102"/>
      <c r="E452" s="102"/>
      <c r="F452" s="102"/>
    </row>
    <row r="453" spans="1:6" ht="12.75">
      <c r="A453" s="2"/>
      <c r="D453" s="102"/>
      <c r="E453" s="102"/>
      <c r="F453" s="102"/>
    </row>
    <row r="454" spans="1:6" ht="12.75">
      <c r="A454" s="2"/>
      <c r="D454" s="102"/>
      <c r="E454" s="102"/>
      <c r="F454" s="102"/>
    </row>
    <row r="455" spans="1:6" ht="12.75">
      <c r="A455" s="2"/>
      <c r="D455" s="102"/>
      <c r="E455" s="102"/>
      <c r="F455" s="102"/>
    </row>
    <row r="456" spans="1:6" ht="12.75">
      <c r="A456" s="2"/>
      <c r="D456" s="102"/>
      <c r="E456" s="102"/>
      <c r="F456" s="102"/>
    </row>
    <row r="457" spans="1:6" ht="12.75">
      <c r="A457" s="2"/>
      <c r="D457" s="102"/>
      <c r="E457" s="102"/>
      <c r="F457" s="102"/>
    </row>
    <row r="458" spans="1:6" ht="12.75">
      <c r="A458" s="2"/>
      <c r="D458" s="102"/>
      <c r="E458" s="102"/>
      <c r="F458" s="102"/>
    </row>
    <row r="459" spans="1:6" ht="12.75">
      <c r="A459" s="2"/>
      <c r="D459" s="102"/>
      <c r="E459" s="102"/>
      <c r="F459" s="102"/>
    </row>
    <row r="460" spans="1:6" ht="12.75">
      <c r="A460" s="2"/>
      <c r="D460" s="102"/>
      <c r="E460" s="102"/>
      <c r="F460" s="102"/>
    </row>
    <row r="461" spans="1:6" ht="12.75">
      <c r="A461" s="2"/>
      <c r="D461" s="102"/>
      <c r="E461" s="102"/>
      <c r="F461" s="102"/>
    </row>
    <row r="462" spans="1:6" ht="12.75">
      <c r="A462" s="2"/>
      <c r="D462" s="102"/>
      <c r="E462" s="102"/>
      <c r="F462" s="102"/>
    </row>
    <row r="463" spans="1:6" ht="12.75">
      <c r="A463" s="2"/>
      <c r="D463" s="102"/>
      <c r="E463" s="102"/>
      <c r="F463" s="102"/>
    </row>
    <row r="464" spans="1:6" ht="12.75">
      <c r="A464" s="2"/>
      <c r="D464" s="102"/>
      <c r="E464" s="102"/>
      <c r="F464" s="102"/>
    </row>
    <row r="465" spans="1:6" ht="12.75">
      <c r="A465" s="2"/>
      <c r="D465" s="102"/>
      <c r="E465" s="102"/>
      <c r="F465" s="102"/>
    </row>
    <row r="466" spans="1:6" ht="12.75">
      <c r="A466" s="2"/>
      <c r="D466" s="102"/>
      <c r="E466" s="102"/>
      <c r="F466" s="102"/>
    </row>
    <row r="467" spans="1:6" ht="12.75">
      <c r="A467" s="2"/>
      <c r="D467" s="102"/>
      <c r="E467" s="102"/>
      <c r="F467" s="102"/>
    </row>
    <row r="468" spans="1:6" ht="12.75">
      <c r="A468" s="2"/>
      <c r="D468" s="102"/>
      <c r="E468" s="102"/>
      <c r="F468" s="102"/>
    </row>
    <row r="469" spans="1:6" ht="12.75">
      <c r="A469" s="2"/>
      <c r="D469" s="102"/>
      <c r="E469" s="102"/>
      <c r="F469" s="102"/>
    </row>
    <row r="470" spans="1:6" ht="12.75">
      <c r="A470" s="2"/>
      <c r="D470" s="102"/>
      <c r="E470" s="102"/>
      <c r="F470" s="102"/>
    </row>
    <row r="471" spans="1:6" ht="12.75">
      <c r="A471" s="2"/>
      <c r="D471" s="102"/>
      <c r="E471" s="102"/>
      <c r="F471" s="102"/>
    </row>
    <row r="472" spans="1:6" ht="12.75">
      <c r="A472" s="2"/>
      <c r="D472" s="102"/>
      <c r="E472" s="102"/>
      <c r="F472" s="102"/>
    </row>
    <row r="473" spans="1:6" ht="12.75">
      <c r="A473" s="2"/>
      <c r="D473" s="102"/>
      <c r="E473" s="102"/>
      <c r="F473" s="102"/>
    </row>
    <row r="474" spans="1:6" ht="12.75">
      <c r="A474" s="2"/>
      <c r="D474" s="102"/>
      <c r="E474" s="102"/>
      <c r="F474" s="102"/>
    </row>
    <row r="475" spans="1:6" ht="12.75">
      <c r="A475" s="2"/>
      <c r="D475" s="102"/>
      <c r="E475" s="102"/>
      <c r="F475" s="102"/>
    </row>
    <row r="476" spans="1:6" ht="12.75">
      <c r="A476" s="2"/>
      <c r="D476" s="102"/>
      <c r="E476" s="102"/>
      <c r="F476" s="102"/>
    </row>
    <row r="477" spans="1:6" ht="12.75">
      <c r="A477" s="2"/>
      <c r="D477" s="102"/>
      <c r="E477" s="102"/>
      <c r="F477" s="102"/>
    </row>
    <row r="478" spans="1:6" ht="12.75">
      <c r="A478" s="2"/>
      <c r="D478" s="102"/>
      <c r="E478" s="102"/>
      <c r="F478" s="102"/>
    </row>
    <row r="479" spans="1:6" ht="12.75">
      <c r="A479" s="2"/>
      <c r="D479" s="102"/>
      <c r="E479" s="102"/>
      <c r="F479" s="102"/>
    </row>
    <row r="480" spans="1:6" ht="12.75">
      <c r="A480" s="2"/>
      <c r="D480" s="102"/>
      <c r="E480" s="102"/>
      <c r="F480" s="102"/>
    </row>
    <row r="481" spans="1:6" ht="12.75">
      <c r="A481" s="2"/>
      <c r="D481" s="102"/>
      <c r="E481" s="102"/>
      <c r="F481" s="102"/>
    </row>
    <row r="482" spans="1:6" ht="12.75">
      <c r="A482" s="2"/>
      <c r="D482" s="102"/>
      <c r="E482" s="102"/>
      <c r="F482" s="102"/>
    </row>
    <row r="483" spans="1:6" ht="12.75">
      <c r="A483" s="2"/>
      <c r="D483" s="102"/>
      <c r="E483" s="102"/>
      <c r="F483" s="102"/>
    </row>
    <row r="484" spans="1:6" ht="12.75">
      <c r="A484" s="2"/>
      <c r="D484" s="102"/>
      <c r="E484" s="102"/>
      <c r="F484" s="102"/>
    </row>
    <row r="485" spans="1:6" ht="12.75">
      <c r="A485" s="2"/>
      <c r="D485" s="102"/>
      <c r="E485" s="102"/>
      <c r="F485" s="102"/>
    </row>
    <row r="486" spans="1:6" ht="12.75">
      <c r="A486" s="2"/>
      <c r="D486" s="102"/>
      <c r="E486" s="102"/>
      <c r="F486" s="102"/>
    </row>
    <row r="487" spans="1:6" ht="12.75">
      <c r="A487" s="2"/>
      <c r="D487" s="102"/>
      <c r="E487" s="102"/>
      <c r="F487" s="102"/>
    </row>
    <row r="488" spans="1:6" ht="12.75">
      <c r="A488" s="2"/>
      <c r="D488" s="102"/>
      <c r="E488" s="102"/>
      <c r="F488" s="102"/>
    </row>
    <row r="489" spans="1:6" ht="12.75">
      <c r="A489" s="2"/>
      <c r="D489" s="102"/>
      <c r="E489" s="102"/>
      <c r="F489" s="102"/>
    </row>
    <row r="490" spans="1:6" ht="12.75">
      <c r="A490" s="2"/>
      <c r="D490" s="102"/>
      <c r="E490" s="102"/>
      <c r="F490" s="102"/>
    </row>
    <row r="491" spans="1:6" ht="12.75">
      <c r="A491" s="2"/>
      <c r="D491" s="102"/>
      <c r="E491" s="102"/>
      <c r="F491" s="102"/>
    </row>
    <row r="492" spans="1:6" ht="12.75">
      <c r="A492" s="2"/>
      <c r="D492" s="102"/>
      <c r="E492" s="102"/>
      <c r="F492" s="102"/>
    </row>
    <row r="493" spans="1:6" ht="12.75">
      <c r="A493" s="2"/>
      <c r="D493" s="102"/>
      <c r="E493" s="102"/>
      <c r="F493" s="102"/>
    </row>
    <row r="494" spans="1:6" ht="12.75">
      <c r="A494" s="2"/>
      <c r="D494" s="102"/>
      <c r="E494" s="102"/>
      <c r="F494" s="102"/>
    </row>
    <row r="495" spans="1:6" ht="12.75">
      <c r="A495" s="2"/>
      <c r="D495" s="102"/>
      <c r="E495" s="102"/>
      <c r="F495" s="102"/>
    </row>
    <row r="496" spans="1:6" ht="12.75">
      <c r="A496" s="2"/>
      <c r="D496" s="102"/>
      <c r="E496" s="102"/>
      <c r="F496" s="102"/>
    </row>
    <row r="497" spans="1:6" ht="12.75">
      <c r="A497" s="2"/>
      <c r="D497" s="102"/>
      <c r="E497" s="102"/>
      <c r="F497" s="102"/>
    </row>
    <row r="498" spans="1:6" ht="12.75">
      <c r="A498" s="2"/>
      <c r="D498" s="102"/>
      <c r="E498" s="102"/>
      <c r="F498" s="102"/>
    </row>
    <row r="499" spans="1:6" ht="12.75">
      <c r="A499" s="2"/>
      <c r="D499" s="102"/>
      <c r="E499" s="102"/>
      <c r="F499" s="102"/>
    </row>
    <row r="500" spans="1:6" ht="12.75">
      <c r="A500" s="2"/>
      <c r="D500" s="102"/>
      <c r="E500" s="102"/>
      <c r="F500" s="102"/>
    </row>
    <row r="501" spans="1:6" ht="12.75">
      <c r="A501" s="2"/>
      <c r="D501" s="102"/>
      <c r="E501" s="102"/>
      <c r="F501" s="102"/>
    </row>
    <row r="502" spans="1:6" ht="12.75">
      <c r="A502" s="2"/>
      <c r="D502" s="102"/>
      <c r="E502" s="102"/>
      <c r="F502" s="102"/>
    </row>
    <row r="503" spans="1:6" ht="12.75">
      <c r="A503" s="2"/>
      <c r="D503" s="102"/>
      <c r="E503" s="102"/>
      <c r="F503" s="102"/>
    </row>
    <row r="504" spans="1:6" ht="12.75">
      <c r="A504" s="2"/>
      <c r="D504" s="102"/>
      <c r="E504" s="102"/>
      <c r="F504" s="102"/>
    </row>
    <row r="505" spans="1:6" ht="12.75">
      <c r="A505" s="2"/>
      <c r="D505" s="102"/>
      <c r="E505" s="102"/>
      <c r="F505" s="102"/>
    </row>
    <row r="506" spans="1:6" ht="12.75">
      <c r="A506" s="2"/>
      <c r="D506" s="102"/>
      <c r="E506" s="102"/>
      <c r="F506" s="102"/>
    </row>
    <row r="507" spans="1:6" ht="12.75">
      <c r="A507" s="2"/>
      <c r="D507" s="102"/>
      <c r="E507" s="102"/>
      <c r="F507" s="102"/>
    </row>
    <row r="508" spans="1:6" ht="12.75">
      <c r="A508" s="2"/>
      <c r="D508" s="102"/>
      <c r="E508" s="102"/>
      <c r="F508" s="102"/>
    </row>
    <row r="509" spans="1:6" ht="12.75">
      <c r="A509" s="2"/>
      <c r="D509" s="102"/>
      <c r="E509" s="102"/>
      <c r="F509" s="102"/>
    </row>
    <row r="510" spans="1:6" ht="12.75">
      <c r="A510" s="2"/>
      <c r="D510" s="102"/>
      <c r="E510" s="102"/>
      <c r="F510" s="102"/>
    </row>
    <row r="511" spans="1:6" ht="12.75">
      <c r="A511" s="2"/>
      <c r="D511" s="102"/>
      <c r="E511" s="102"/>
      <c r="F511" s="102"/>
    </row>
    <row r="512" spans="1:6" ht="12.75">
      <c r="A512" s="2"/>
      <c r="D512" s="102"/>
      <c r="E512" s="102"/>
      <c r="F512" s="102"/>
    </row>
    <row r="513" spans="1:6" ht="12.75">
      <c r="A513" s="2"/>
      <c r="D513" s="102"/>
      <c r="E513" s="102"/>
      <c r="F513" s="102"/>
    </row>
    <row r="514" spans="1:6" ht="12.75">
      <c r="A514" s="2"/>
      <c r="D514" s="102"/>
      <c r="E514" s="102"/>
      <c r="F514" s="102"/>
    </row>
    <row r="515" spans="1:6" ht="12.75">
      <c r="A515" s="2"/>
      <c r="D515" s="102"/>
      <c r="E515" s="102"/>
      <c r="F515" s="102"/>
    </row>
    <row r="516" spans="1:6" ht="12.75">
      <c r="A516" s="2"/>
      <c r="D516" s="102"/>
      <c r="E516" s="102"/>
      <c r="F516" s="102"/>
    </row>
    <row r="517" spans="1:6" ht="12.75">
      <c r="A517" s="2"/>
      <c r="D517" s="102"/>
      <c r="E517" s="102"/>
      <c r="F517" s="102"/>
    </row>
    <row r="518" spans="1:6" ht="12.75">
      <c r="A518" s="2"/>
      <c r="D518" s="102"/>
      <c r="E518" s="102"/>
      <c r="F518" s="102"/>
    </row>
    <row r="519" spans="1:6" ht="12.75">
      <c r="A519" s="2"/>
      <c r="D519" s="102"/>
      <c r="E519" s="102"/>
      <c r="F519" s="102"/>
    </row>
    <row r="520" spans="1:6" ht="12.75">
      <c r="A520" s="2"/>
      <c r="D520" s="102"/>
      <c r="E520" s="102"/>
      <c r="F520" s="102"/>
    </row>
    <row r="521" spans="1:6" ht="12.75">
      <c r="A521" s="2"/>
      <c r="D521" s="102"/>
      <c r="E521" s="102"/>
      <c r="F521" s="102"/>
    </row>
    <row r="522" spans="1:6" ht="12.75">
      <c r="A522" s="2"/>
      <c r="D522" s="102"/>
      <c r="E522" s="102"/>
      <c r="F522" s="102"/>
    </row>
    <row r="523" spans="1:6" ht="12.75">
      <c r="A523" s="2"/>
      <c r="D523" s="102"/>
      <c r="E523" s="102"/>
      <c r="F523" s="102"/>
    </row>
    <row r="524" spans="1:6" ht="12.75">
      <c r="A524" s="2"/>
      <c r="D524" s="102"/>
      <c r="E524" s="102"/>
      <c r="F524" s="102"/>
    </row>
    <row r="525" spans="1:6" ht="12.75">
      <c r="A525" s="2"/>
      <c r="D525" s="102"/>
      <c r="E525" s="102"/>
      <c r="F525" s="102"/>
    </row>
    <row r="526" spans="1:6" ht="12.75">
      <c r="A526" s="2"/>
      <c r="D526" s="102"/>
      <c r="E526" s="102"/>
      <c r="F526" s="102"/>
    </row>
    <row r="527" spans="1:6" ht="12.75">
      <c r="A527" s="2"/>
      <c r="D527" s="102"/>
      <c r="E527" s="102"/>
      <c r="F527" s="102"/>
    </row>
    <row r="528" spans="1:6" ht="12.75">
      <c r="A528" s="2"/>
      <c r="D528" s="102"/>
      <c r="E528" s="102"/>
      <c r="F528" s="102"/>
    </row>
    <row r="529" spans="1:6" ht="12.75">
      <c r="A529" s="2"/>
      <c r="D529" s="102"/>
      <c r="E529" s="102"/>
      <c r="F529" s="102"/>
    </row>
    <row r="530" spans="1:6" ht="12.75">
      <c r="A530" s="2"/>
      <c r="D530" s="102"/>
      <c r="E530" s="102"/>
      <c r="F530" s="102"/>
    </row>
    <row r="531" spans="1:6" ht="12.75">
      <c r="A531" s="2"/>
      <c r="D531" s="102"/>
      <c r="E531" s="102"/>
      <c r="F531" s="102"/>
    </row>
    <row r="532" spans="1:6" ht="12.75">
      <c r="A532" s="2"/>
      <c r="D532" s="102"/>
      <c r="E532" s="102"/>
      <c r="F532" s="102"/>
    </row>
    <row r="533" spans="1:6" ht="12.75">
      <c r="A533" s="2"/>
      <c r="D533" s="102"/>
      <c r="E533" s="102"/>
      <c r="F533" s="102"/>
    </row>
    <row r="534" spans="1:6" ht="12.75">
      <c r="A534" s="2"/>
      <c r="D534" s="102"/>
      <c r="E534" s="102"/>
      <c r="F534" s="102"/>
    </row>
    <row r="535" spans="1:6" ht="12.75">
      <c r="A535" s="2"/>
      <c r="D535" s="102"/>
      <c r="E535" s="102"/>
      <c r="F535" s="102"/>
    </row>
    <row r="536" spans="1:6" ht="12.75">
      <c r="A536" s="2"/>
      <c r="D536" s="102"/>
      <c r="E536" s="102"/>
      <c r="F536" s="102"/>
    </row>
    <row r="537" spans="1:6" ht="12.75">
      <c r="A537" s="2"/>
      <c r="D537" s="102"/>
      <c r="E537" s="102"/>
      <c r="F537" s="102"/>
    </row>
    <row r="538" spans="1:6" ht="12.75">
      <c r="A538" s="2"/>
      <c r="D538" s="102"/>
      <c r="E538" s="102"/>
      <c r="F538" s="102"/>
    </row>
    <row r="539" spans="1:6" ht="12.75">
      <c r="A539" s="2"/>
      <c r="D539" s="102"/>
      <c r="E539" s="102"/>
      <c r="F539" s="102"/>
    </row>
    <row r="540" spans="1:6" ht="12.75">
      <c r="A540" s="2"/>
      <c r="D540" s="102"/>
      <c r="E540" s="102"/>
      <c r="F540" s="102"/>
    </row>
    <row r="541" spans="1:6" ht="12.75">
      <c r="A541" s="2"/>
      <c r="D541" s="102"/>
      <c r="E541" s="102"/>
      <c r="F541" s="102"/>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89" ht="12.75">
      <c r="A589"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8" ht="12.75">
      <c r="A878"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row r="1017" ht="12.75">
      <c r="A1017" s="2"/>
    </row>
    <row r="1018" ht="12.75">
      <c r="A1018" s="2"/>
    </row>
    <row r="1019" ht="12.75">
      <c r="A1019" s="2"/>
    </row>
    <row r="1020" ht="12.75">
      <c r="A1020" s="2"/>
    </row>
    <row r="1021" ht="12.75">
      <c r="A1021" s="2"/>
    </row>
    <row r="1022" ht="12.75">
      <c r="A1022" s="2"/>
    </row>
    <row r="1023" ht="12.75">
      <c r="A1023" s="2"/>
    </row>
    <row r="1024" ht="12.75">
      <c r="A1024" s="2"/>
    </row>
    <row r="1025" ht="12.75">
      <c r="A1025" s="2"/>
    </row>
    <row r="1026" ht="12.75">
      <c r="A1026" s="2"/>
    </row>
    <row r="1027" ht="12.75">
      <c r="A1027" s="2"/>
    </row>
    <row r="1028" ht="12.75">
      <c r="A1028" s="2"/>
    </row>
    <row r="1029" ht="12.75">
      <c r="A1029" s="2"/>
    </row>
    <row r="1030" ht="12.75">
      <c r="A1030" s="2"/>
    </row>
    <row r="1031" ht="12.75">
      <c r="A1031" s="2"/>
    </row>
    <row r="1032" ht="12.75">
      <c r="A1032" s="2"/>
    </row>
    <row r="1033" ht="12.75">
      <c r="A1033" s="2"/>
    </row>
    <row r="1034" ht="12.75">
      <c r="A1034" s="2"/>
    </row>
    <row r="1035" ht="12.75">
      <c r="A1035" s="2"/>
    </row>
    <row r="1036" ht="12.75">
      <c r="A1036" s="2"/>
    </row>
    <row r="1037" ht="12.75">
      <c r="A1037" s="2"/>
    </row>
    <row r="1038" ht="12.75">
      <c r="A1038" s="2"/>
    </row>
    <row r="1039" ht="12.75">
      <c r="A1039" s="2"/>
    </row>
    <row r="1040" ht="12.75">
      <c r="A1040" s="2"/>
    </row>
    <row r="1041" ht="12.75">
      <c r="A1041" s="2"/>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sheetData>
  <printOptions/>
  <pageMargins left="0.7874015748031497" right="0.7874015748031497" top="0.984251968503937" bottom="0.984251968503937" header="0.5118110236220472" footer="0.5118110236220472"/>
  <pageSetup horizontalDpi="600" verticalDpi="600" orientation="portrait" paperSize="9" scale="48" r:id="rId1"/>
  <headerFooter alignWithMargins="0">
    <oddHeader>&amp;LMCI Management Spółka Akcyjna&amp;CSA-P 2002&amp;Rw tys. zł</oddHeader>
    <oddFooter>&amp;CKomisja Papierów Wartościowych i Giełd</oddFooter>
  </headerFooter>
  <rowBreaks count="2" manualBreakCount="2">
    <brk id="75" max="255" man="1"/>
    <brk id="151" max="255" man="1"/>
  </rowBreaks>
</worksheet>
</file>

<file path=xl/worksheets/sheet3.xml><?xml version="1.0" encoding="utf-8"?>
<worksheet xmlns="http://schemas.openxmlformats.org/spreadsheetml/2006/main" xmlns:r="http://schemas.openxmlformats.org/officeDocument/2006/relationships">
  <dimension ref="A1:E282"/>
  <sheetViews>
    <sheetView zoomScale="120" zoomScaleNormal="120" zoomScaleSheetLayoutView="80" workbookViewId="0" topLeftCell="A1">
      <selection activeCell="A1" sqref="A1"/>
    </sheetView>
  </sheetViews>
  <sheetFormatPr defaultColWidth="9.00390625" defaultRowHeight="12.75" zeroHeight="1"/>
  <cols>
    <col min="1" max="1" width="66.00390625" style="0" customWidth="1"/>
    <col min="2" max="2" width="6.625" style="5" customWidth="1"/>
    <col min="3" max="3" width="19.00390625" style="700" customWidth="1"/>
    <col min="4" max="4" width="19.00390625" style="636" customWidth="1"/>
    <col min="5" max="5" width="0.74609375" style="564" customWidth="1"/>
    <col min="6" max="16384" width="0" style="0" hidden="1" customWidth="1"/>
  </cols>
  <sheetData>
    <row r="1" spans="1:4" ht="18">
      <c r="A1" s="101" t="s">
        <v>1015</v>
      </c>
      <c r="B1" s="103"/>
      <c r="C1" s="745"/>
      <c r="D1" s="631"/>
    </row>
    <row r="2" spans="1:4" ht="6" customHeight="1" thickBot="1">
      <c r="A2" s="102"/>
      <c r="B2" s="103"/>
      <c r="C2" s="745"/>
      <c r="D2" s="631"/>
    </row>
    <row r="3" spans="1:4" ht="13.5" customHeight="1">
      <c r="A3" s="8"/>
      <c r="B3" s="9" t="s">
        <v>1016</v>
      </c>
      <c r="C3" s="858">
        <v>2003</v>
      </c>
      <c r="D3" s="859">
        <v>2002</v>
      </c>
    </row>
    <row r="4" spans="1:4" ht="14.25" customHeight="1">
      <c r="A4" s="274" t="s">
        <v>1017</v>
      </c>
      <c r="B4" s="70"/>
      <c r="C4" s="632"/>
      <c r="D4" s="633"/>
    </row>
    <row r="5" spans="1:4" ht="14.25" customHeight="1">
      <c r="A5" s="95" t="s">
        <v>714</v>
      </c>
      <c r="B5" s="71"/>
      <c r="C5" s="610">
        <v>12937</v>
      </c>
      <c r="D5" s="746">
        <v>12859</v>
      </c>
    </row>
    <row r="6" spans="1:4" ht="14.25" customHeight="1">
      <c r="A6" s="68" t="s">
        <v>715</v>
      </c>
      <c r="B6" s="71">
        <v>1</v>
      </c>
      <c r="C6" s="603">
        <v>92</v>
      </c>
      <c r="D6" s="622">
        <v>241</v>
      </c>
    </row>
    <row r="7" spans="1:4" ht="14.25" customHeight="1">
      <c r="A7" s="68" t="s">
        <v>730</v>
      </c>
      <c r="B7" s="71"/>
      <c r="C7" s="603"/>
      <c r="D7" s="622"/>
    </row>
    <row r="8" spans="1:4" ht="14.25" customHeight="1">
      <c r="A8" s="68" t="s">
        <v>716</v>
      </c>
      <c r="B8" s="71">
        <v>3</v>
      </c>
      <c r="C8" s="603">
        <v>1602</v>
      </c>
      <c r="D8" s="622">
        <v>1886</v>
      </c>
    </row>
    <row r="9" spans="1:4" ht="14.25" customHeight="1">
      <c r="A9" s="68" t="s">
        <v>717</v>
      </c>
      <c r="B9" s="272" t="s">
        <v>35</v>
      </c>
      <c r="C9" s="603">
        <v>353</v>
      </c>
      <c r="D9" s="622"/>
    </row>
    <row r="10" spans="1:4" ht="14.25" customHeight="1">
      <c r="A10" s="68" t="s">
        <v>718</v>
      </c>
      <c r="B10" s="71"/>
      <c r="C10" s="603"/>
      <c r="D10" s="622"/>
    </row>
    <row r="11" spans="1:4" ht="14.25" customHeight="1">
      <c r="A11" s="68" t="s">
        <v>719</v>
      </c>
      <c r="B11" s="71"/>
      <c r="C11" s="603">
        <v>353</v>
      </c>
      <c r="D11" s="622"/>
    </row>
    <row r="12" spans="1:4" ht="14.25" customHeight="1">
      <c r="A12" s="68" t="s">
        <v>720</v>
      </c>
      <c r="B12" s="71">
        <v>5</v>
      </c>
      <c r="C12" s="603">
        <v>8283</v>
      </c>
      <c r="D12" s="622">
        <v>8548</v>
      </c>
    </row>
    <row r="13" spans="1:4" ht="14.25" customHeight="1">
      <c r="A13" s="68" t="s">
        <v>721</v>
      </c>
      <c r="B13" s="71"/>
      <c r="C13" s="363"/>
      <c r="D13" s="599"/>
    </row>
    <row r="14" spans="1:4" ht="14.25" customHeight="1">
      <c r="A14" s="68" t="s">
        <v>722</v>
      </c>
      <c r="B14" s="71"/>
      <c r="C14" s="363"/>
      <c r="D14" s="599"/>
    </row>
    <row r="15" spans="1:4" ht="14.25" customHeight="1">
      <c r="A15" s="68" t="s">
        <v>723</v>
      </c>
      <c r="B15" s="71"/>
      <c r="C15" s="363">
        <v>7522</v>
      </c>
      <c r="D15" s="599">
        <v>7787</v>
      </c>
    </row>
    <row r="16" spans="1:4" ht="14.25" customHeight="1">
      <c r="A16" s="68" t="s">
        <v>724</v>
      </c>
      <c r="B16" s="71"/>
      <c r="C16" s="363">
        <v>7518</v>
      </c>
      <c r="D16" s="599">
        <v>7644</v>
      </c>
    </row>
    <row r="17" spans="1:4" ht="30" customHeight="1">
      <c r="A17" s="74" t="s">
        <v>731</v>
      </c>
      <c r="B17" s="71"/>
      <c r="C17" s="363"/>
      <c r="D17" s="599"/>
    </row>
    <row r="18" spans="1:4" ht="14.25" customHeight="1">
      <c r="A18" s="68" t="s">
        <v>725</v>
      </c>
      <c r="B18" s="71"/>
      <c r="C18" s="363">
        <v>4</v>
      </c>
      <c r="D18" s="599">
        <v>143</v>
      </c>
    </row>
    <row r="19" spans="1:4" ht="14.25" customHeight="1">
      <c r="A19" s="68" t="s">
        <v>726</v>
      </c>
      <c r="B19" s="71"/>
      <c r="C19" s="363">
        <v>761</v>
      </c>
      <c r="D19" s="599">
        <v>761</v>
      </c>
    </row>
    <row r="20" spans="1:4" ht="14.25" customHeight="1">
      <c r="A20" s="75" t="s">
        <v>727</v>
      </c>
      <c r="B20" s="76">
        <v>6</v>
      </c>
      <c r="C20" s="603">
        <v>2607</v>
      </c>
      <c r="D20" s="622">
        <v>2184</v>
      </c>
    </row>
    <row r="21" spans="1:4" ht="14.25" customHeight="1">
      <c r="A21" s="68" t="s">
        <v>728</v>
      </c>
      <c r="B21" s="71"/>
      <c r="C21" s="363">
        <v>2601</v>
      </c>
      <c r="D21" s="599">
        <v>2131</v>
      </c>
    </row>
    <row r="22" spans="1:4" ht="14.25" customHeight="1">
      <c r="A22" s="68" t="s">
        <v>729</v>
      </c>
      <c r="B22" s="71"/>
      <c r="C22" s="363">
        <v>6</v>
      </c>
      <c r="D22" s="599">
        <v>53</v>
      </c>
    </row>
    <row r="23" spans="1:4" ht="14.25" customHeight="1">
      <c r="A23" s="95" t="s">
        <v>732</v>
      </c>
      <c r="B23" s="71"/>
      <c r="C23" s="596">
        <v>20457</v>
      </c>
      <c r="D23" s="606">
        <v>20607.75529</v>
      </c>
    </row>
    <row r="24" spans="1:4" ht="14.25" customHeight="1">
      <c r="A24" s="68" t="s">
        <v>1018</v>
      </c>
      <c r="B24" s="71">
        <v>7</v>
      </c>
      <c r="C24" s="363">
        <v>800</v>
      </c>
      <c r="D24" s="599">
        <v>506</v>
      </c>
    </row>
    <row r="25" spans="1:4" ht="14.25" customHeight="1">
      <c r="A25" s="68" t="s">
        <v>1019</v>
      </c>
      <c r="B25" s="71">
        <v>8.9</v>
      </c>
      <c r="C25" s="363">
        <v>12983</v>
      </c>
      <c r="D25" s="599">
        <v>10086</v>
      </c>
    </row>
    <row r="26" spans="1:4" ht="14.25" customHeight="1">
      <c r="A26" s="68" t="s">
        <v>733</v>
      </c>
      <c r="B26" s="71"/>
      <c r="C26" s="363">
        <v>29</v>
      </c>
      <c r="D26" s="599">
        <v>20</v>
      </c>
    </row>
    <row r="27" spans="1:4" ht="14.25" customHeight="1">
      <c r="A27" s="68" t="s">
        <v>734</v>
      </c>
      <c r="B27" s="71"/>
      <c r="C27" s="363">
        <v>12954</v>
      </c>
      <c r="D27" s="599">
        <v>10066</v>
      </c>
    </row>
    <row r="28" spans="1:4" ht="14.25" customHeight="1">
      <c r="A28" s="68" t="s">
        <v>735</v>
      </c>
      <c r="B28" s="71">
        <v>10</v>
      </c>
      <c r="C28" s="363">
        <v>6212</v>
      </c>
      <c r="D28" s="599">
        <v>9541.755290000001</v>
      </c>
    </row>
    <row r="29" spans="1:4" ht="14.25" customHeight="1">
      <c r="A29" s="68" t="s">
        <v>736</v>
      </c>
      <c r="B29" s="71"/>
      <c r="C29" s="363">
        <v>6212</v>
      </c>
      <c r="D29" s="599">
        <v>9541.755290000001</v>
      </c>
    </row>
    <row r="30" spans="1:4" ht="14.25" customHeight="1">
      <c r="A30" s="68" t="s">
        <v>737</v>
      </c>
      <c r="B30" s="71"/>
      <c r="C30" s="363">
        <v>558</v>
      </c>
      <c r="D30" s="599">
        <v>2614.75529</v>
      </c>
    </row>
    <row r="31" spans="1:4" ht="14.25" customHeight="1">
      <c r="A31" s="68" t="s">
        <v>725</v>
      </c>
      <c r="B31" s="71"/>
      <c r="C31" s="363">
        <v>69</v>
      </c>
      <c r="D31" s="599">
        <v>265</v>
      </c>
    </row>
    <row r="32" spans="1:4" ht="14.25" customHeight="1">
      <c r="A32" s="68" t="s">
        <v>745</v>
      </c>
      <c r="B32" s="71"/>
      <c r="C32" s="363">
        <v>5585</v>
      </c>
      <c r="D32" s="599">
        <v>6662</v>
      </c>
    </row>
    <row r="33" spans="1:4" ht="14.25" customHeight="1">
      <c r="A33" s="68" t="s">
        <v>746</v>
      </c>
      <c r="B33" s="71"/>
      <c r="C33" s="363">
        <v>0</v>
      </c>
      <c r="D33" s="599">
        <v>0</v>
      </c>
    </row>
    <row r="34" spans="1:4" ht="14.25" customHeight="1">
      <c r="A34" s="68" t="s">
        <v>747</v>
      </c>
      <c r="B34" s="71">
        <v>11</v>
      </c>
      <c r="C34" s="363">
        <v>462</v>
      </c>
      <c r="D34" s="599">
        <v>474</v>
      </c>
    </row>
    <row r="35" spans="1:4" ht="14.25" customHeight="1">
      <c r="A35" s="95" t="s">
        <v>748</v>
      </c>
      <c r="B35" s="71"/>
      <c r="C35" s="596">
        <v>33394</v>
      </c>
      <c r="D35" s="606">
        <v>33466.75529</v>
      </c>
    </row>
    <row r="36" spans="1:4" ht="14.25" customHeight="1">
      <c r="A36" s="275" t="s">
        <v>1020</v>
      </c>
      <c r="B36" s="77"/>
      <c r="C36" s="747"/>
      <c r="D36" s="384"/>
    </row>
    <row r="37" spans="1:4" ht="14.25" customHeight="1">
      <c r="A37" s="95" t="s">
        <v>1021</v>
      </c>
      <c r="B37" s="71"/>
      <c r="C37" s="610">
        <v>14931</v>
      </c>
      <c r="D37" s="746">
        <v>15335</v>
      </c>
    </row>
    <row r="38" spans="1:4" ht="14.25" customHeight="1">
      <c r="A38" s="75" t="s">
        <v>749</v>
      </c>
      <c r="B38" s="76">
        <v>13</v>
      </c>
      <c r="C38" s="603">
        <v>37800</v>
      </c>
      <c r="D38" s="622">
        <v>37800</v>
      </c>
    </row>
    <row r="39" spans="1:4" ht="14.25" customHeight="1">
      <c r="A39" s="68" t="s">
        <v>751</v>
      </c>
      <c r="B39" s="71"/>
      <c r="C39" s="603"/>
      <c r="D39" s="622"/>
    </row>
    <row r="40" spans="1:4" ht="14.25" customHeight="1">
      <c r="A40" s="68" t="s">
        <v>752</v>
      </c>
      <c r="B40" s="71">
        <v>14</v>
      </c>
      <c r="C40" s="603">
        <v>-1000</v>
      </c>
      <c r="D40" s="622"/>
    </row>
    <row r="41" spans="1:4" ht="14.25" customHeight="1">
      <c r="A41" s="68" t="s">
        <v>753</v>
      </c>
      <c r="B41" s="71">
        <v>15</v>
      </c>
      <c r="C41" s="603">
        <v>22323</v>
      </c>
      <c r="D41" s="622">
        <v>22050</v>
      </c>
    </row>
    <row r="42" spans="1:4" ht="14.25" customHeight="1">
      <c r="A42" s="68" t="s">
        <v>754</v>
      </c>
      <c r="B42" s="71">
        <v>16</v>
      </c>
      <c r="C42" s="603"/>
      <c r="D42" s="622"/>
    </row>
    <row r="43" spans="1:4" ht="14.25" customHeight="1">
      <c r="A43" s="78" t="s">
        <v>755</v>
      </c>
      <c r="B43" s="79">
        <v>17</v>
      </c>
      <c r="C43" s="628"/>
      <c r="D43" s="742"/>
    </row>
    <row r="44" spans="1:4" ht="14.25" customHeight="1">
      <c r="A44" s="68" t="s">
        <v>756</v>
      </c>
      <c r="B44" s="71"/>
      <c r="C44" s="603">
        <v>-44718</v>
      </c>
      <c r="D44" s="622">
        <v>-22953</v>
      </c>
    </row>
    <row r="45" spans="1:4" ht="14.25" customHeight="1">
      <c r="A45" s="68" t="s">
        <v>1022</v>
      </c>
      <c r="B45" s="71"/>
      <c r="C45" s="603">
        <v>526</v>
      </c>
      <c r="D45" s="622">
        <v>-21562</v>
      </c>
    </row>
    <row r="46" spans="1:4" ht="14.25" customHeight="1">
      <c r="A46" s="68" t="s">
        <v>757</v>
      </c>
      <c r="B46" s="71">
        <v>18</v>
      </c>
      <c r="C46" s="603"/>
      <c r="D46" s="622"/>
    </row>
    <row r="47" spans="1:5" s="699" customFormat="1" ht="14.25" customHeight="1">
      <c r="A47" s="95" t="s">
        <v>470</v>
      </c>
      <c r="B47" s="701">
        <v>19</v>
      </c>
      <c r="C47" s="610">
        <v>1859</v>
      </c>
      <c r="D47" s="746">
        <v>1131</v>
      </c>
      <c r="E47" s="702"/>
    </row>
    <row r="48" spans="1:5" s="699" customFormat="1" ht="14.25" customHeight="1">
      <c r="A48" s="95" t="s">
        <v>471</v>
      </c>
      <c r="B48" s="701">
        <v>20</v>
      </c>
      <c r="C48" s="610">
        <v>0</v>
      </c>
      <c r="D48" s="746">
        <v>0</v>
      </c>
      <c r="E48" s="702"/>
    </row>
    <row r="49" spans="1:4" ht="14.25" customHeight="1">
      <c r="A49" s="95" t="s">
        <v>1190</v>
      </c>
      <c r="B49" s="71"/>
      <c r="C49" s="610">
        <v>16604</v>
      </c>
      <c r="D49" s="746">
        <v>17001</v>
      </c>
    </row>
    <row r="50" spans="1:4" ht="14.25" customHeight="1">
      <c r="A50" s="68" t="s">
        <v>759</v>
      </c>
      <c r="B50" s="71">
        <v>21</v>
      </c>
      <c r="C50" s="603">
        <v>606</v>
      </c>
      <c r="D50" s="622">
        <v>1578</v>
      </c>
    </row>
    <row r="51" spans="1:4" ht="14.25" customHeight="1">
      <c r="A51" s="68" t="s">
        <v>760</v>
      </c>
      <c r="B51" s="71"/>
      <c r="C51" s="603">
        <v>112</v>
      </c>
      <c r="D51" s="622">
        <v>163</v>
      </c>
    </row>
    <row r="52" spans="1:4" ht="14.25" customHeight="1">
      <c r="A52" s="68" t="s">
        <v>761</v>
      </c>
      <c r="B52" s="71"/>
      <c r="C52" s="363">
        <v>0</v>
      </c>
      <c r="D52" s="599">
        <v>0</v>
      </c>
    </row>
    <row r="53" spans="1:4" ht="14.25" customHeight="1">
      <c r="A53" s="68" t="s">
        <v>762</v>
      </c>
      <c r="B53" s="71"/>
      <c r="C53" s="363"/>
      <c r="D53" s="599"/>
    </row>
    <row r="54" spans="1:4" ht="14.25" customHeight="1">
      <c r="A54" s="68" t="s">
        <v>763</v>
      </c>
      <c r="B54" s="71"/>
      <c r="C54" s="603"/>
      <c r="D54" s="622"/>
    </row>
    <row r="55" spans="1:4" ht="14.25" customHeight="1">
      <c r="A55" s="68" t="s">
        <v>764</v>
      </c>
      <c r="B55" s="71"/>
      <c r="C55" s="603">
        <v>494</v>
      </c>
      <c r="D55" s="622">
        <v>1415</v>
      </c>
    </row>
    <row r="56" spans="1:4" ht="14.25" customHeight="1">
      <c r="A56" s="68" t="s">
        <v>765</v>
      </c>
      <c r="B56" s="71"/>
      <c r="C56" s="603">
        <v>25</v>
      </c>
      <c r="D56" s="622">
        <v>0</v>
      </c>
    </row>
    <row r="57" spans="1:4" ht="14.25" customHeight="1">
      <c r="A57" s="68" t="s">
        <v>766</v>
      </c>
      <c r="B57" s="71"/>
      <c r="C57" s="603">
        <v>469</v>
      </c>
      <c r="D57" s="622">
        <v>1415</v>
      </c>
    </row>
    <row r="58" spans="1:4" ht="14.25" customHeight="1">
      <c r="A58" s="68" t="s">
        <v>767</v>
      </c>
      <c r="B58" s="71">
        <v>22</v>
      </c>
      <c r="C58" s="603">
        <v>144</v>
      </c>
      <c r="D58" s="622">
        <v>34</v>
      </c>
    </row>
    <row r="59" spans="1:4" ht="14.25" customHeight="1">
      <c r="A59" s="68" t="s">
        <v>768</v>
      </c>
      <c r="B59" s="71"/>
      <c r="C59" s="603"/>
      <c r="D59" s="622"/>
    </row>
    <row r="60" spans="1:4" ht="14.25" customHeight="1">
      <c r="A60" s="68" t="s">
        <v>769</v>
      </c>
      <c r="B60" s="71"/>
      <c r="C60" s="603">
        <v>144</v>
      </c>
      <c r="D60" s="622">
        <v>34</v>
      </c>
    </row>
    <row r="61" spans="1:4" ht="14.25" customHeight="1">
      <c r="A61" s="68" t="s">
        <v>770</v>
      </c>
      <c r="B61" s="71">
        <v>23</v>
      </c>
      <c r="C61" s="603">
        <v>15848</v>
      </c>
      <c r="D61" s="622">
        <v>15301</v>
      </c>
    </row>
    <row r="62" spans="1:4" ht="14.25" customHeight="1">
      <c r="A62" s="68" t="s">
        <v>771</v>
      </c>
      <c r="B62" s="71"/>
      <c r="C62" s="603">
        <v>50</v>
      </c>
      <c r="D62" s="622">
        <v>180</v>
      </c>
    </row>
    <row r="63" spans="1:4" ht="14.25" customHeight="1">
      <c r="A63" s="68" t="s">
        <v>772</v>
      </c>
      <c r="B63" s="71"/>
      <c r="C63" s="603">
        <v>15760</v>
      </c>
      <c r="D63" s="622">
        <v>15120</v>
      </c>
    </row>
    <row r="64" spans="1:4" ht="14.25" customHeight="1">
      <c r="A64" s="68" t="s">
        <v>773</v>
      </c>
      <c r="B64" s="71"/>
      <c r="C64" s="603">
        <v>38</v>
      </c>
      <c r="D64" s="622">
        <v>1</v>
      </c>
    </row>
    <row r="65" spans="1:4" ht="14.25" customHeight="1">
      <c r="A65" s="68" t="s">
        <v>774</v>
      </c>
      <c r="B65" s="71">
        <v>24</v>
      </c>
      <c r="C65" s="603">
        <v>6</v>
      </c>
      <c r="D65" s="622">
        <v>88</v>
      </c>
    </row>
    <row r="66" spans="1:4" ht="14.25" customHeight="1">
      <c r="A66" s="68" t="s">
        <v>775</v>
      </c>
      <c r="B66" s="71"/>
      <c r="C66" s="363"/>
      <c r="D66" s="599"/>
    </row>
    <row r="67" spans="1:4" ht="14.25" customHeight="1">
      <c r="A67" s="68" t="s">
        <v>776</v>
      </c>
      <c r="B67" s="71"/>
      <c r="C67" s="363">
        <v>6</v>
      </c>
      <c r="D67" s="599">
        <v>88</v>
      </c>
    </row>
    <row r="68" spans="1:4" ht="14.25" customHeight="1">
      <c r="A68" s="68" t="s">
        <v>765</v>
      </c>
      <c r="B68" s="71"/>
      <c r="C68" s="363">
        <v>0</v>
      </c>
      <c r="D68" s="599"/>
    </row>
    <row r="69" spans="1:4" ht="14.25" customHeight="1">
      <c r="A69" s="68" t="s">
        <v>766</v>
      </c>
      <c r="B69" s="71"/>
      <c r="C69" s="363">
        <v>6</v>
      </c>
      <c r="D69" s="599">
        <v>88</v>
      </c>
    </row>
    <row r="70" spans="1:4" ht="14.25" customHeight="1">
      <c r="A70" s="95" t="s">
        <v>777</v>
      </c>
      <c r="B70" s="71"/>
      <c r="C70" s="596">
        <v>33394</v>
      </c>
      <c r="D70" s="606">
        <v>33467</v>
      </c>
    </row>
    <row r="71" spans="1:4" ht="11.25" customHeight="1">
      <c r="A71" s="80"/>
      <c r="B71" s="81"/>
      <c r="C71" s="634"/>
      <c r="D71" s="780"/>
    </row>
    <row r="72" spans="1:4" ht="14.25" customHeight="1">
      <c r="A72" s="95" t="s">
        <v>1023</v>
      </c>
      <c r="B72" s="71"/>
      <c r="C72" s="603">
        <v>14931</v>
      </c>
      <c r="D72" s="364">
        <v>15335</v>
      </c>
    </row>
    <row r="73" spans="1:4" ht="14.25" customHeight="1">
      <c r="A73" s="95" t="s">
        <v>1024</v>
      </c>
      <c r="B73" s="71"/>
      <c r="C73" s="603">
        <v>37800000</v>
      </c>
      <c r="D73" s="364">
        <v>37800000</v>
      </c>
    </row>
    <row r="74" spans="1:4" ht="14.25" customHeight="1">
      <c r="A74" s="95" t="s">
        <v>1025</v>
      </c>
      <c r="B74" s="71">
        <v>25</v>
      </c>
      <c r="C74" s="478">
        <v>0.395</v>
      </c>
      <c r="D74" s="368">
        <v>0.4056878306878307</v>
      </c>
    </row>
    <row r="75" spans="1:4" ht="14.25" customHeight="1">
      <c r="A75" s="95" t="s">
        <v>778</v>
      </c>
      <c r="B75" s="71"/>
      <c r="C75" s="603"/>
      <c r="D75" s="364"/>
    </row>
    <row r="76" spans="1:4" ht="14.25" customHeight="1" thickBot="1">
      <c r="A76" s="96" t="s">
        <v>1026</v>
      </c>
      <c r="B76" s="82">
        <v>25</v>
      </c>
      <c r="C76" s="611"/>
      <c r="D76" s="389"/>
    </row>
    <row r="77" spans="1:4" ht="9.75" customHeight="1">
      <c r="A77" s="1"/>
      <c r="B77" s="85"/>
      <c r="C77" s="458"/>
      <c r="D77" s="419"/>
    </row>
    <row r="78" spans="1:5" s="828" customFormat="1" ht="13.5" customHeight="1" thickBot="1">
      <c r="A78" s="833"/>
      <c r="B78" s="834"/>
      <c r="C78" s="835">
        <v>0</v>
      </c>
      <c r="D78" s="835">
        <v>0.24470999999903142</v>
      </c>
      <c r="E78" s="836">
        <v>0.4126800000012736</v>
      </c>
    </row>
    <row r="79" spans="1:4" ht="6" customHeight="1" hidden="1" thickBot="1">
      <c r="A79" s="1"/>
      <c r="B79" s="1"/>
      <c r="C79" s="394"/>
      <c r="D79" s="635"/>
    </row>
    <row r="80" spans="1:4" ht="21" customHeight="1" thickBot="1">
      <c r="A80" s="854" t="s">
        <v>513</v>
      </c>
      <c r="B80" s="855" t="s">
        <v>1016</v>
      </c>
      <c r="C80" s="857">
        <v>2003</v>
      </c>
      <c r="D80" s="856">
        <v>2002</v>
      </c>
    </row>
    <row r="81" spans="1:4" ht="14.25" customHeight="1">
      <c r="A81" s="850" t="s">
        <v>779</v>
      </c>
      <c r="B81" s="851">
        <v>26</v>
      </c>
      <c r="C81" s="852"/>
      <c r="D81" s="853"/>
    </row>
    <row r="82" spans="1:4" ht="14.25" customHeight="1">
      <c r="A82" s="91" t="s">
        <v>780</v>
      </c>
      <c r="B82" s="92"/>
      <c r="C82" s="603"/>
      <c r="D82" s="364"/>
    </row>
    <row r="83" spans="1:4" ht="14.25" customHeight="1">
      <c r="A83" s="68" t="s">
        <v>787</v>
      </c>
      <c r="B83" s="90"/>
      <c r="C83" s="603"/>
      <c r="D83" s="364"/>
    </row>
    <row r="84" spans="1:4" ht="14.25" customHeight="1">
      <c r="A84" s="68" t="s">
        <v>280</v>
      </c>
      <c r="B84" s="90"/>
      <c r="C84" s="603"/>
      <c r="D84" s="364"/>
    </row>
    <row r="85" spans="1:4" ht="14.25" customHeight="1">
      <c r="A85" s="68" t="s">
        <v>781</v>
      </c>
      <c r="B85" s="90"/>
      <c r="C85" s="603"/>
      <c r="D85" s="364"/>
    </row>
    <row r="86" spans="1:4" ht="14.25" customHeight="1">
      <c r="A86" s="68" t="s">
        <v>787</v>
      </c>
      <c r="B86" s="90"/>
      <c r="C86" s="603"/>
      <c r="D86" s="364"/>
    </row>
    <row r="87" spans="1:4" ht="14.25" customHeight="1">
      <c r="A87" s="68" t="s">
        <v>280</v>
      </c>
      <c r="B87" s="90"/>
      <c r="C87" s="603"/>
      <c r="D87" s="364"/>
    </row>
    <row r="88" spans="1:4" ht="14.25" customHeight="1">
      <c r="A88" s="68" t="s">
        <v>782</v>
      </c>
      <c r="B88" s="71">
        <v>26</v>
      </c>
      <c r="C88" s="603">
        <v>1000</v>
      </c>
      <c r="D88" s="364"/>
    </row>
    <row r="89" spans="1:4" ht="14.25" customHeight="1">
      <c r="A89" s="68" t="s">
        <v>783</v>
      </c>
      <c r="B89" s="71"/>
      <c r="C89" s="603">
        <v>1000</v>
      </c>
      <c r="D89" s="364"/>
    </row>
    <row r="90" spans="1:4" ht="14.25" customHeight="1">
      <c r="A90" s="68" t="s">
        <v>788</v>
      </c>
      <c r="B90" s="71"/>
      <c r="C90" s="603">
        <v>1000</v>
      </c>
      <c r="D90" s="364"/>
    </row>
    <row r="91" spans="1:4" ht="14.25" customHeight="1">
      <c r="A91" s="439" t="s">
        <v>1332</v>
      </c>
      <c r="B91" s="71"/>
      <c r="C91" s="603"/>
      <c r="D91" s="364"/>
    </row>
    <row r="92" spans="1:4" ht="14.25" customHeight="1">
      <c r="A92" s="68" t="s">
        <v>784</v>
      </c>
      <c r="B92" s="71"/>
      <c r="C92" s="603"/>
      <c r="D92" s="364"/>
    </row>
    <row r="93" spans="1:4" ht="14.25" customHeight="1">
      <c r="A93" s="68" t="s">
        <v>788</v>
      </c>
      <c r="B93" s="71"/>
      <c r="C93" s="603"/>
      <c r="D93" s="364"/>
    </row>
    <row r="94" spans="1:4" ht="14.25" customHeight="1">
      <c r="A94" s="68" t="s">
        <v>280</v>
      </c>
      <c r="B94" s="71"/>
      <c r="C94" s="603"/>
      <c r="D94" s="598"/>
    </row>
    <row r="95" spans="1:4" ht="14.25" customHeight="1">
      <c r="A95" s="68" t="s">
        <v>785</v>
      </c>
      <c r="B95" s="71"/>
      <c r="C95" s="603"/>
      <c r="D95" s="598">
        <v>1400</v>
      </c>
    </row>
    <row r="96" spans="1:4" ht="14.25" customHeight="1">
      <c r="A96" s="68" t="s">
        <v>1333</v>
      </c>
      <c r="B96" s="71"/>
      <c r="C96" s="603"/>
      <c r="D96" s="598">
        <v>1400</v>
      </c>
    </row>
    <row r="97" spans="1:4" ht="14.25" customHeight="1" thickBot="1">
      <c r="A97" s="96" t="s">
        <v>786</v>
      </c>
      <c r="B97" s="82"/>
      <c r="C97" s="611">
        <v>1000</v>
      </c>
      <c r="D97" s="705">
        <v>1400</v>
      </c>
    </row>
    <row r="98" spans="1:4" ht="14.25">
      <c r="A98" s="1"/>
      <c r="B98" s="85"/>
      <c r="C98" s="458"/>
      <c r="D98" s="419"/>
    </row>
    <row r="99" spans="1:4" ht="14.25" hidden="1">
      <c r="A99" s="1"/>
      <c r="B99" s="85"/>
      <c r="C99" s="458"/>
      <c r="D99" s="419"/>
    </row>
    <row r="100" spans="1:4" ht="14.25" hidden="1">
      <c r="A100" s="1"/>
      <c r="B100" s="85"/>
      <c r="C100" s="458"/>
      <c r="D100" s="419"/>
    </row>
    <row r="101" spans="1:4" ht="14.25" hidden="1">
      <c r="A101" s="1"/>
      <c r="B101" s="85"/>
      <c r="C101" s="458"/>
      <c r="D101" s="419"/>
    </row>
    <row r="102" spans="1:4" ht="14.25" hidden="1">
      <c r="A102" s="1"/>
      <c r="B102" s="85"/>
      <c r="C102" s="458"/>
      <c r="D102" s="419"/>
    </row>
    <row r="103" spans="1:4" ht="14.25" hidden="1">
      <c r="A103" s="1"/>
      <c r="B103" s="85"/>
      <c r="C103" s="458"/>
      <c r="D103" s="419"/>
    </row>
    <row r="104" spans="1:4" ht="14.25" hidden="1">
      <c r="A104" s="1"/>
      <c r="B104" s="85"/>
      <c r="C104" s="458"/>
      <c r="D104" s="419"/>
    </row>
    <row r="105" spans="1:4" ht="14.25" hidden="1">
      <c r="A105" s="1"/>
      <c r="B105" s="85"/>
      <c r="C105" s="458"/>
      <c r="D105" s="419"/>
    </row>
    <row r="106" spans="1:4" ht="14.25" hidden="1">
      <c r="A106" s="1"/>
      <c r="B106" s="85"/>
      <c r="C106" s="458"/>
      <c r="D106" s="419"/>
    </row>
    <row r="107" spans="1:4" ht="14.25" hidden="1">
      <c r="A107" s="1"/>
      <c r="B107" s="85"/>
      <c r="C107" s="458"/>
      <c r="D107" s="419"/>
    </row>
    <row r="108" spans="1:4" ht="14.25" hidden="1">
      <c r="A108" s="1"/>
      <c r="B108" s="85"/>
      <c r="C108" s="458"/>
      <c r="D108" s="419"/>
    </row>
    <row r="109" spans="1:4" ht="14.25" hidden="1">
      <c r="A109" s="1"/>
      <c r="B109" s="85"/>
      <c r="C109" s="458"/>
      <c r="D109" s="419"/>
    </row>
    <row r="110" spans="1:4" ht="14.25" hidden="1">
      <c r="A110" s="1"/>
      <c r="B110" s="85"/>
      <c r="C110" s="458"/>
      <c r="D110" s="419"/>
    </row>
    <row r="111" spans="1:4" ht="14.25" hidden="1">
      <c r="A111" s="1"/>
      <c r="B111" s="85"/>
      <c r="C111" s="458"/>
      <c r="D111" s="419"/>
    </row>
    <row r="112" spans="1:4" ht="14.25" hidden="1">
      <c r="A112" s="1"/>
      <c r="B112" s="85"/>
      <c r="C112" s="458"/>
      <c r="D112" s="419"/>
    </row>
    <row r="113" spans="1:4" ht="14.25" hidden="1">
      <c r="A113" s="1"/>
      <c r="B113" s="85"/>
      <c r="C113" s="458"/>
      <c r="D113" s="419"/>
    </row>
    <row r="114" spans="1:4" ht="14.25" hidden="1">
      <c r="A114" s="1"/>
      <c r="B114" s="85"/>
      <c r="C114" s="458"/>
      <c r="D114" s="419"/>
    </row>
    <row r="115" spans="1:4" ht="14.25" hidden="1">
      <c r="A115" s="1"/>
      <c r="B115" s="85"/>
      <c r="C115" s="458"/>
      <c r="D115" s="419"/>
    </row>
    <row r="116" spans="1:4" ht="14.25" hidden="1">
      <c r="A116" s="1"/>
      <c r="B116" s="85"/>
      <c r="C116" s="458"/>
      <c r="D116" s="419"/>
    </row>
    <row r="117" spans="1:4" ht="14.25" hidden="1">
      <c r="A117" s="1"/>
      <c r="B117" s="85"/>
      <c r="C117" s="458"/>
      <c r="D117" s="419"/>
    </row>
    <row r="118" spans="1:4" ht="14.25" hidden="1">
      <c r="A118" s="1"/>
      <c r="B118" s="85"/>
      <c r="C118" s="458"/>
      <c r="D118" s="419"/>
    </row>
    <row r="119" spans="1:4" ht="14.25" hidden="1">
      <c r="A119" s="1"/>
      <c r="B119" s="85"/>
      <c r="C119" s="458"/>
      <c r="D119" s="419"/>
    </row>
    <row r="120" spans="1:4" ht="14.25" hidden="1">
      <c r="A120" s="1"/>
      <c r="B120" s="85"/>
      <c r="C120" s="458"/>
      <c r="D120" s="419"/>
    </row>
    <row r="121" spans="1:4" ht="14.25" hidden="1">
      <c r="A121" s="1"/>
      <c r="B121" s="85"/>
      <c r="C121" s="458"/>
      <c r="D121" s="419"/>
    </row>
    <row r="122" spans="1:4" ht="14.25" hidden="1">
      <c r="A122" s="1"/>
      <c r="B122" s="85"/>
      <c r="C122" s="458"/>
      <c r="D122" s="419"/>
    </row>
    <row r="123" spans="1:4" ht="14.25" hidden="1">
      <c r="A123" s="1"/>
      <c r="B123" s="85"/>
      <c r="C123" s="458"/>
      <c r="D123" s="419"/>
    </row>
    <row r="124" spans="1:4" ht="14.25" hidden="1">
      <c r="A124" s="1"/>
      <c r="B124" s="85"/>
      <c r="C124" s="458"/>
      <c r="D124" s="419"/>
    </row>
    <row r="125" spans="1:4" ht="14.25" hidden="1">
      <c r="A125" s="1"/>
      <c r="B125" s="85"/>
      <c r="C125" s="458"/>
      <c r="D125" s="419"/>
    </row>
    <row r="126" spans="1:4" ht="14.25" hidden="1">
      <c r="A126" s="1"/>
      <c r="B126" s="85"/>
      <c r="C126" s="458"/>
      <c r="D126" s="419"/>
    </row>
    <row r="127" spans="1:4" ht="14.25" hidden="1">
      <c r="A127" s="1"/>
      <c r="B127" s="85"/>
      <c r="C127" s="458"/>
      <c r="D127" s="419"/>
    </row>
    <row r="128" spans="1:4" ht="14.25" hidden="1">
      <c r="A128" s="1"/>
      <c r="B128" s="85"/>
      <c r="C128" s="458"/>
      <c r="D128" s="419"/>
    </row>
    <row r="129" spans="1:4" ht="14.25" hidden="1">
      <c r="A129" s="1"/>
      <c r="B129" s="85"/>
      <c r="C129" s="458"/>
      <c r="D129" s="419"/>
    </row>
    <row r="130" spans="1:4" ht="14.25" hidden="1">
      <c r="A130" s="1"/>
      <c r="B130" s="85"/>
      <c r="C130" s="458"/>
      <c r="D130" s="419"/>
    </row>
    <row r="131" spans="1:4" ht="14.25" hidden="1">
      <c r="A131" s="1"/>
      <c r="B131" s="85"/>
      <c r="C131" s="458"/>
      <c r="D131" s="419"/>
    </row>
    <row r="132" spans="1:4" ht="14.25" hidden="1">
      <c r="A132" s="1"/>
      <c r="B132" s="85"/>
      <c r="C132" s="458"/>
      <c r="D132" s="419"/>
    </row>
    <row r="133" spans="1:4" ht="14.25" hidden="1">
      <c r="A133" s="1"/>
      <c r="B133" s="85"/>
      <c r="C133" s="458"/>
      <c r="D133" s="419"/>
    </row>
    <row r="134" spans="1:4" ht="14.25" hidden="1">
      <c r="A134" s="1"/>
      <c r="B134" s="85"/>
      <c r="C134" s="458"/>
      <c r="D134" s="419"/>
    </row>
    <row r="135" spans="1:4" ht="14.25" hidden="1">
      <c r="A135" s="1"/>
      <c r="B135" s="85"/>
      <c r="C135" s="458"/>
      <c r="D135" s="419"/>
    </row>
    <row r="136" spans="1:4" ht="14.25" hidden="1">
      <c r="A136" s="1"/>
      <c r="B136" s="85"/>
      <c r="C136" s="458"/>
      <c r="D136" s="419"/>
    </row>
    <row r="137" spans="1:4" ht="14.25" hidden="1">
      <c r="A137" s="1"/>
      <c r="B137" s="85"/>
      <c r="C137" s="458"/>
      <c r="D137" s="419"/>
    </row>
    <row r="138" spans="1:4" ht="14.25" hidden="1">
      <c r="A138" s="1"/>
      <c r="B138" s="85"/>
      <c r="C138" s="458"/>
      <c r="D138" s="419"/>
    </row>
    <row r="139" spans="1:4" ht="14.25" hidden="1">
      <c r="A139" s="1"/>
      <c r="B139" s="85"/>
      <c r="C139" s="458"/>
      <c r="D139" s="419"/>
    </row>
    <row r="140" spans="1:4" ht="14.25" hidden="1">
      <c r="A140" s="1"/>
      <c r="B140" s="85"/>
      <c r="C140" s="458"/>
      <c r="D140" s="419"/>
    </row>
    <row r="141" spans="1:4" ht="14.25" hidden="1">
      <c r="A141" s="1"/>
      <c r="B141" s="85"/>
      <c r="C141" s="458"/>
      <c r="D141" s="419"/>
    </row>
    <row r="142" spans="1:4" ht="14.25" hidden="1">
      <c r="A142" s="1"/>
      <c r="B142" s="85"/>
      <c r="C142" s="458"/>
      <c r="D142" s="419"/>
    </row>
    <row r="143" spans="1:4" ht="14.25" hidden="1">
      <c r="A143" s="1"/>
      <c r="B143" s="85"/>
      <c r="C143" s="458"/>
      <c r="D143" s="419"/>
    </row>
    <row r="144" spans="1:4" ht="14.25" hidden="1">
      <c r="A144" s="1"/>
      <c r="B144" s="85"/>
      <c r="C144" s="458"/>
      <c r="D144" s="419"/>
    </row>
    <row r="145" spans="1:4" ht="14.25" hidden="1">
      <c r="A145" s="1"/>
      <c r="B145" s="85"/>
      <c r="C145" s="458"/>
      <c r="D145" s="419"/>
    </row>
    <row r="146" spans="1:4" ht="14.25" hidden="1">
      <c r="A146" s="1"/>
      <c r="B146" s="85"/>
      <c r="C146" s="458"/>
      <c r="D146" s="419"/>
    </row>
    <row r="147" spans="1:4" ht="14.25" hidden="1">
      <c r="A147" s="1"/>
      <c r="B147" s="85"/>
      <c r="C147" s="458"/>
      <c r="D147" s="419"/>
    </row>
    <row r="148" spans="1:4" ht="14.25" hidden="1">
      <c r="A148" s="1"/>
      <c r="B148" s="85"/>
      <c r="C148" s="458"/>
      <c r="D148" s="419"/>
    </row>
    <row r="149" spans="1:4" ht="14.25" hidden="1">
      <c r="A149" s="1"/>
      <c r="B149" s="85"/>
      <c r="C149" s="458"/>
      <c r="D149" s="419"/>
    </row>
    <row r="150" spans="1:4" ht="14.25" hidden="1">
      <c r="A150" s="1"/>
      <c r="B150" s="85"/>
      <c r="C150" s="458"/>
      <c r="D150" s="419"/>
    </row>
    <row r="151" spans="1:4" ht="14.25" hidden="1">
      <c r="A151" s="1"/>
      <c r="B151" s="85"/>
      <c r="C151" s="458"/>
      <c r="D151" s="419"/>
    </row>
    <row r="152" spans="1:4" ht="14.25" hidden="1">
      <c r="A152" s="1"/>
      <c r="B152" s="85"/>
      <c r="C152" s="458"/>
      <c r="D152" s="419"/>
    </row>
    <row r="153" spans="1:4" ht="14.25" hidden="1">
      <c r="A153" s="1"/>
      <c r="B153" s="85"/>
      <c r="C153" s="458"/>
      <c r="D153" s="419"/>
    </row>
    <row r="154" spans="1:4" ht="14.25" hidden="1">
      <c r="A154" s="1"/>
      <c r="B154" s="85"/>
      <c r="C154" s="458"/>
      <c r="D154" s="419"/>
    </row>
    <row r="155" spans="1:4" ht="14.25" hidden="1">
      <c r="A155" s="1"/>
      <c r="B155" s="85"/>
      <c r="C155" s="458"/>
      <c r="D155" s="419"/>
    </row>
    <row r="156" spans="1:4" ht="14.25" hidden="1">
      <c r="A156" s="1"/>
      <c r="B156" s="85"/>
      <c r="C156" s="458"/>
      <c r="D156" s="419"/>
    </row>
    <row r="157" spans="1:4" ht="14.25" hidden="1">
      <c r="A157" s="1"/>
      <c r="B157" s="85"/>
      <c r="C157" s="458"/>
      <c r="D157" s="419"/>
    </row>
    <row r="158" spans="1:4" ht="14.25" hidden="1">
      <c r="A158" s="1"/>
      <c r="B158" s="85"/>
      <c r="C158" s="458"/>
      <c r="D158" s="419"/>
    </row>
    <row r="159" spans="1:4" ht="14.25" hidden="1">
      <c r="A159" s="1"/>
      <c r="B159" s="85"/>
      <c r="C159" s="458"/>
      <c r="D159" s="419"/>
    </row>
    <row r="160" spans="1:4" ht="14.25" hidden="1">
      <c r="A160" s="1"/>
      <c r="B160" s="85"/>
      <c r="C160" s="458"/>
      <c r="D160" s="419"/>
    </row>
    <row r="161" spans="1:4" ht="14.25" hidden="1">
      <c r="A161" s="1"/>
      <c r="B161" s="85"/>
      <c r="C161" s="458"/>
      <c r="D161" s="419"/>
    </row>
    <row r="162" spans="1:4" ht="14.25" hidden="1">
      <c r="A162" s="1"/>
      <c r="B162" s="85"/>
      <c r="C162" s="458"/>
      <c r="D162" s="419"/>
    </row>
    <row r="163" spans="1:4" ht="14.25" hidden="1">
      <c r="A163" s="1"/>
      <c r="B163" s="85"/>
      <c r="C163" s="458"/>
      <c r="D163" s="419"/>
    </row>
    <row r="164" spans="1:4" ht="14.25" hidden="1">
      <c r="A164" s="1"/>
      <c r="B164" s="85"/>
      <c r="C164" s="458"/>
      <c r="D164" s="419"/>
    </row>
    <row r="165" spans="1:4" ht="14.25" hidden="1">
      <c r="A165" s="1"/>
      <c r="B165" s="85"/>
      <c r="C165" s="458"/>
      <c r="D165" s="419"/>
    </row>
    <row r="166" spans="1:4" ht="14.25" hidden="1">
      <c r="A166" s="1"/>
      <c r="B166" s="85"/>
      <c r="C166" s="458"/>
      <c r="D166" s="419"/>
    </row>
    <row r="167" spans="1:4" ht="14.25" hidden="1">
      <c r="A167" s="1"/>
      <c r="B167" s="85"/>
      <c r="C167" s="458"/>
      <c r="D167" s="419"/>
    </row>
    <row r="168" spans="1:4" ht="14.25" hidden="1">
      <c r="A168" s="1"/>
      <c r="B168" s="85"/>
      <c r="C168" s="458"/>
      <c r="D168" s="419"/>
    </row>
    <row r="169" spans="1:4" ht="14.25" hidden="1">
      <c r="A169" s="1"/>
      <c r="B169" s="85"/>
      <c r="C169" s="458"/>
      <c r="D169" s="419"/>
    </row>
    <row r="170" spans="1:4" ht="14.25" hidden="1">
      <c r="A170" s="1"/>
      <c r="B170" s="85"/>
      <c r="C170" s="458"/>
      <c r="D170" s="419"/>
    </row>
    <row r="171" spans="1:4" ht="14.25" hidden="1">
      <c r="A171" s="1"/>
      <c r="B171" s="85"/>
      <c r="C171" s="458"/>
      <c r="D171" s="419"/>
    </row>
    <row r="172" spans="1:4" ht="14.25" hidden="1">
      <c r="A172" s="1"/>
      <c r="B172" s="85"/>
      <c r="C172" s="458"/>
      <c r="D172" s="419"/>
    </row>
    <row r="173" spans="1:4" ht="14.25" hidden="1">
      <c r="A173" s="1"/>
      <c r="B173" s="85"/>
      <c r="C173" s="458"/>
      <c r="D173" s="419"/>
    </row>
    <row r="174" spans="1:4" ht="14.25" hidden="1">
      <c r="A174" s="1"/>
      <c r="B174" s="85"/>
      <c r="C174" s="689"/>
      <c r="D174" s="419"/>
    </row>
    <row r="175" spans="1:4" ht="14.25" hidden="1">
      <c r="A175" s="1"/>
      <c r="B175" s="85"/>
      <c r="C175" s="689"/>
      <c r="D175" s="419"/>
    </row>
    <row r="176" spans="1:4" ht="14.25" hidden="1">
      <c r="A176" s="1"/>
      <c r="B176" s="85"/>
      <c r="C176" s="689"/>
      <c r="D176" s="419"/>
    </row>
    <row r="177" spans="1:4" ht="14.25" hidden="1">
      <c r="A177" s="1"/>
      <c r="B177" s="85"/>
      <c r="C177" s="689"/>
      <c r="D177" s="419"/>
    </row>
    <row r="178" spans="1:4" ht="14.25" hidden="1">
      <c r="A178" s="1"/>
      <c r="B178" s="85"/>
      <c r="C178" s="689"/>
      <c r="D178" s="419"/>
    </row>
    <row r="179" spans="1:4" ht="14.25" hidden="1">
      <c r="A179" s="1"/>
      <c r="B179" s="85"/>
      <c r="C179" s="689"/>
      <c r="D179" s="419"/>
    </row>
    <row r="180" spans="1:4" ht="14.25" hidden="1">
      <c r="A180" s="1"/>
      <c r="B180" s="85"/>
      <c r="C180" s="689"/>
      <c r="D180" s="419"/>
    </row>
    <row r="181" spans="1:4" ht="14.25" hidden="1">
      <c r="A181" s="1"/>
      <c r="B181" s="85"/>
      <c r="C181" s="689"/>
      <c r="D181" s="419"/>
    </row>
    <row r="182" spans="1:4" ht="14.25" hidden="1">
      <c r="A182" s="1"/>
      <c r="B182" s="85"/>
      <c r="C182" s="689"/>
      <c r="D182" s="419"/>
    </row>
    <row r="183" spans="1:4" ht="14.25" hidden="1">
      <c r="A183" s="1"/>
      <c r="B183" s="85"/>
      <c r="C183" s="689"/>
      <c r="D183" s="419"/>
    </row>
    <row r="184" spans="1:4" ht="14.25" hidden="1">
      <c r="A184" s="1"/>
      <c r="B184" s="85"/>
      <c r="C184" s="689"/>
      <c r="D184" s="419"/>
    </row>
    <row r="185" spans="1:4" ht="14.25" hidden="1">
      <c r="A185" s="1"/>
      <c r="B185" s="85"/>
      <c r="C185" s="689"/>
      <c r="D185" s="419"/>
    </row>
    <row r="186" spans="1:4" ht="14.25" hidden="1">
      <c r="A186" s="1"/>
      <c r="B186" s="85"/>
      <c r="C186" s="689"/>
      <c r="D186" s="419"/>
    </row>
    <row r="187" spans="1:4" ht="14.25" hidden="1">
      <c r="A187" s="1"/>
      <c r="B187" s="85"/>
      <c r="C187" s="689"/>
      <c r="D187" s="419"/>
    </row>
    <row r="188" spans="1:4" ht="14.25" hidden="1">
      <c r="A188" s="1"/>
      <c r="B188" s="85"/>
      <c r="C188" s="689"/>
      <c r="D188" s="419"/>
    </row>
    <row r="189" spans="1:4" ht="14.25" hidden="1">
      <c r="A189" s="1"/>
      <c r="B189" s="85"/>
      <c r="C189" s="689"/>
      <c r="D189" s="419"/>
    </row>
    <row r="190" spans="1:4" ht="14.25" hidden="1">
      <c r="A190" s="1"/>
      <c r="B190" s="85"/>
      <c r="C190" s="689"/>
      <c r="D190" s="419"/>
    </row>
    <row r="191" spans="1:4" ht="14.25" hidden="1">
      <c r="A191" s="1"/>
      <c r="B191" s="85"/>
      <c r="C191" s="689"/>
      <c r="D191" s="419"/>
    </row>
    <row r="192" spans="1:4" ht="14.25" hidden="1">
      <c r="A192" s="1"/>
      <c r="B192" s="85"/>
      <c r="C192" s="689"/>
      <c r="D192" s="419"/>
    </row>
    <row r="193" spans="1:4" ht="14.25" hidden="1">
      <c r="A193" s="1"/>
      <c r="B193" s="85"/>
      <c r="C193" s="689"/>
      <c r="D193" s="419"/>
    </row>
    <row r="194" spans="1:4" ht="14.25" hidden="1">
      <c r="A194" s="1"/>
      <c r="B194" s="85"/>
      <c r="C194" s="689"/>
      <c r="D194" s="419"/>
    </row>
    <row r="195" spans="1:4" ht="14.25" hidden="1">
      <c r="A195" s="1"/>
      <c r="B195" s="85"/>
      <c r="C195" s="689"/>
      <c r="D195" s="419"/>
    </row>
    <row r="196" spans="1:4" ht="14.25" hidden="1">
      <c r="A196" s="1"/>
      <c r="B196" s="85"/>
      <c r="C196" s="689"/>
      <c r="D196" s="419"/>
    </row>
    <row r="197" spans="1:4" ht="14.25" hidden="1">
      <c r="A197" s="1"/>
      <c r="B197" s="85"/>
      <c r="C197" s="689"/>
      <c r="D197" s="419"/>
    </row>
    <row r="198" spans="1:4" ht="14.25" hidden="1">
      <c r="A198" s="1"/>
      <c r="B198" s="85"/>
      <c r="C198" s="689"/>
      <c r="D198" s="419"/>
    </row>
    <row r="199" spans="1:4" ht="14.25" hidden="1">
      <c r="A199" s="1"/>
      <c r="B199" s="85"/>
      <c r="C199" s="689"/>
      <c r="D199" s="419"/>
    </row>
    <row r="200" spans="1:4" ht="14.25" hidden="1">
      <c r="A200" s="1"/>
      <c r="B200" s="85"/>
      <c r="C200" s="689"/>
      <c r="D200" s="419"/>
    </row>
    <row r="201" spans="1:4" ht="14.25" hidden="1">
      <c r="A201" s="1"/>
      <c r="B201" s="85"/>
      <c r="C201" s="689"/>
      <c r="D201" s="419"/>
    </row>
    <row r="202" spans="1:4" ht="14.25" hidden="1">
      <c r="A202" s="1"/>
      <c r="B202" s="85"/>
      <c r="C202" s="689"/>
      <c r="D202" s="419"/>
    </row>
    <row r="203" spans="1:4" ht="14.25" hidden="1">
      <c r="A203" s="1"/>
      <c r="B203" s="85"/>
      <c r="C203" s="689"/>
      <c r="D203" s="419"/>
    </row>
    <row r="204" spans="1:4" ht="14.25" hidden="1">
      <c r="A204" s="1"/>
      <c r="B204" s="85"/>
      <c r="C204" s="689"/>
      <c r="D204" s="419"/>
    </row>
    <row r="205" spans="1:4" ht="14.25" hidden="1">
      <c r="A205" s="1"/>
      <c r="B205" s="85"/>
      <c r="C205" s="689"/>
      <c r="D205" s="419"/>
    </row>
    <row r="206" spans="1:4" ht="14.25" hidden="1">
      <c r="A206" s="1"/>
      <c r="B206" s="85"/>
      <c r="C206" s="689"/>
      <c r="D206" s="419"/>
    </row>
    <row r="207" spans="1:4" ht="14.25" hidden="1">
      <c r="A207" s="1"/>
      <c r="B207" s="85"/>
      <c r="C207" s="689"/>
      <c r="D207" s="419"/>
    </row>
    <row r="208" spans="1:4" ht="14.25" hidden="1">
      <c r="A208" s="1"/>
      <c r="B208" s="85"/>
      <c r="C208" s="689"/>
      <c r="D208" s="419"/>
    </row>
    <row r="209" spans="1:4" ht="14.25" hidden="1">
      <c r="A209" s="1"/>
      <c r="B209" s="85"/>
      <c r="C209" s="689"/>
      <c r="D209" s="419"/>
    </row>
    <row r="210" spans="1:4" ht="14.25" hidden="1">
      <c r="A210" s="1"/>
      <c r="B210" s="85"/>
      <c r="C210" s="689"/>
      <c r="D210" s="419"/>
    </row>
    <row r="211" spans="1:4" ht="14.25" hidden="1">
      <c r="A211" s="1"/>
      <c r="B211" s="85"/>
      <c r="C211" s="689"/>
      <c r="D211" s="419"/>
    </row>
    <row r="212" spans="1:4" ht="14.25" hidden="1">
      <c r="A212" s="1"/>
      <c r="B212" s="85"/>
      <c r="C212" s="689"/>
      <c r="D212" s="419"/>
    </row>
    <row r="213" spans="1:4" ht="14.25" hidden="1">
      <c r="A213" s="1"/>
      <c r="B213" s="85"/>
      <c r="C213" s="689"/>
      <c r="D213" s="419"/>
    </row>
    <row r="214" spans="1:4" ht="14.25" hidden="1">
      <c r="A214" s="1"/>
      <c r="B214" s="85"/>
      <c r="C214" s="689"/>
      <c r="D214" s="419"/>
    </row>
    <row r="215" spans="1:4" ht="14.25" hidden="1">
      <c r="A215" s="1"/>
      <c r="B215" s="85"/>
      <c r="C215" s="689"/>
      <c r="D215" s="419"/>
    </row>
    <row r="216" spans="1:4" ht="14.25" hidden="1">
      <c r="A216" s="1"/>
      <c r="B216" s="85"/>
      <c r="C216" s="689"/>
      <c r="D216" s="419"/>
    </row>
    <row r="217" spans="1:4" ht="14.25" hidden="1">
      <c r="A217" s="1"/>
      <c r="B217" s="85"/>
      <c r="C217" s="689"/>
      <c r="D217" s="419"/>
    </row>
    <row r="218" spans="1:4" ht="14.25" hidden="1">
      <c r="A218" s="1"/>
      <c r="B218" s="85"/>
      <c r="C218" s="689"/>
      <c r="D218" s="419"/>
    </row>
    <row r="219" spans="1:4" ht="14.25" hidden="1">
      <c r="A219" s="1"/>
      <c r="B219" s="85"/>
      <c r="C219" s="689"/>
      <c r="D219" s="419"/>
    </row>
    <row r="220" spans="1:4" ht="14.25" hidden="1">
      <c r="A220" s="1"/>
      <c r="B220" s="85"/>
      <c r="C220" s="689"/>
      <c r="D220" s="419"/>
    </row>
    <row r="221" spans="1:4" ht="14.25" hidden="1">
      <c r="A221" s="1"/>
      <c r="B221" s="85"/>
      <c r="C221" s="689"/>
      <c r="D221" s="419"/>
    </row>
    <row r="222" spans="1:4" ht="14.25" hidden="1">
      <c r="A222" s="1"/>
      <c r="B222" s="85"/>
      <c r="C222" s="689"/>
      <c r="D222" s="419"/>
    </row>
    <row r="223" spans="1:4" ht="14.25" hidden="1">
      <c r="A223" s="1"/>
      <c r="B223" s="85"/>
      <c r="C223" s="689"/>
      <c r="D223" s="419"/>
    </row>
    <row r="224" spans="1:4" ht="14.25" hidden="1">
      <c r="A224" s="1"/>
      <c r="B224" s="85"/>
      <c r="C224" s="689"/>
      <c r="D224" s="419"/>
    </row>
    <row r="225" spans="1:4" ht="14.25" hidden="1">
      <c r="A225" s="1"/>
      <c r="B225" s="85"/>
      <c r="C225" s="689"/>
      <c r="D225" s="419"/>
    </row>
    <row r="226" spans="1:4" ht="14.25" hidden="1">
      <c r="A226" s="1"/>
      <c r="B226" s="85"/>
      <c r="C226" s="689"/>
      <c r="D226" s="419"/>
    </row>
    <row r="227" spans="1:4" ht="14.25" hidden="1">
      <c r="A227" s="1"/>
      <c r="B227" s="85"/>
      <c r="C227" s="689"/>
      <c r="D227" s="419"/>
    </row>
    <row r="228" spans="1:4" ht="14.25" hidden="1">
      <c r="A228" s="1"/>
      <c r="B228" s="85"/>
      <c r="C228" s="689"/>
      <c r="D228" s="419"/>
    </row>
    <row r="229" spans="1:4" ht="14.25" hidden="1">
      <c r="A229" s="1"/>
      <c r="B229" s="85"/>
      <c r="C229" s="689"/>
      <c r="D229" s="419"/>
    </row>
    <row r="230" spans="1:4" ht="14.25" hidden="1">
      <c r="A230" s="1"/>
      <c r="B230" s="85"/>
      <c r="C230" s="689"/>
      <c r="D230" s="419"/>
    </row>
    <row r="231" spans="1:4" ht="14.25" hidden="1">
      <c r="A231" s="1"/>
      <c r="B231" s="85"/>
      <c r="C231" s="689"/>
      <c r="D231" s="419"/>
    </row>
    <row r="232" spans="1:4" ht="14.25" hidden="1">
      <c r="A232" s="1"/>
      <c r="B232" s="85"/>
      <c r="C232" s="689"/>
      <c r="D232" s="419"/>
    </row>
    <row r="233" spans="1:4" ht="14.25" hidden="1">
      <c r="A233" s="1"/>
      <c r="B233" s="85"/>
      <c r="C233" s="689"/>
      <c r="D233" s="419"/>
    </row>
    <row r="234" spans="1:4" ht="14.25" hidden="1">
      <c r="A234" s="1"/>
      <c r="B234" s="85"/>
      <c r="C234" s="689"/>
      <c r="D234" s="419"/>
    </row>
    <row r="235" spans="1:4" ht="14.25" hidden="1">
      <c r="A235" s="1"/>
      <c r="B235" s="85"/>
      <c r="C235" s="689"/>
      <c r="D235" s="419"/>
    </row>
    <row r="236" spans="1:4" ht="14.25" hidden="1">
      <c r="A236" s="1"/>
      <c r="B236" s="85"/>
      <c r="C236" s="689"/>
      <c r="D236" s="419"/>
    </row>
    <row r="237" spans="1:4" ht="14.25" hidden="1">
      <c r="A237" s="1"/>
      <c r="B237" s="85"/>
      <c r="C237" s="689"/>
      <c r="D237" s="419"/>
    </row>
    <row r="238" spans="1:4" ht="14.25" hidden="1">
      <c r="A238" s="1"/>
      <c r="B238" s="85"/>
      <c r="C238" s="689"/>
      <c r="D238" s="419"/>
    </row>
    <row r="239" spans="1:4" ht="14.25" hidden="1">
      <c r="A239" s="1"/>
      <c r="B239" s="85"/>
      <c r="C239" s="689"/>
      <c r="D239" s="419"/>
    </row>
    <row r="240" spans="1:4" ht="14.25" hidden="1">
      <c r="A240" s="1"/>
      <c r="B240" s="85"/>
      <c r="C240" s="689"/>
      <c r="D240" s="419"/>
    </row>
    <row r="241" spans="1:4" ht="14.25" hidden="1">
      <c r="A241" s="1"/>
      <c r="B241" s="85"/>
      <c r="C241" s="689"/>
      <c r="D241" s="419"/>
    </row>
    <row r="242" spans="1:4" ht="14.25" hidden="1">
      <c r="A242" s="1"/>
      <c r="B242" s="85"/>
      <c r="C242" s="689"/>
      <c r="D242" s="419"/>
    </row>
    <row r="243" spans="1:4" ht="14.25" hidden="1">
      <c r="A243" s="1"/>
      <c r="B243" s="85"/>
      <c r="C243" s="689"/>
      <c r="D243" s="419"/>
    </row>
    <row r="244" spans="1:4" ht="14.25" hidden="1">
      <c r="A244" s="1"/>
      <c r="B244" s="85"/>
      <c r="C244" s="689"/>
      <c r="D244" s="419"/>
    </row>
    <row r="245" spans="1:4" ht="14.25" hidden="1">
      <c r="A245" s="1"/>
      <c r="B245" s="85"/>
      <c r="C245" s="689"/>
      <c r="D245" s="419"/>
    </row>
    <row r="246" spans="1:4" ht="14.25" hidden="1">
      <c r="A246" s="1"/>
      <c r="B246" s="85"/>
      <c r="C246" s="689"/>
      <c r="D246" s="419"/>
    </row>
    <row r="247" spans="1:4" ht="14.25" hidden="1">
      <c r="A247" s="1"/>
      <c r="B247" s="85"/>
      <c r="C247" s="689"/>
      <c r="D247" s="419"/>
    </row>
    <row r="248" spans="1:4" ht="14.25" hidden="1">
      <c r="A248" s="1"/>
      <c r="B248" s="85"/>
      <c r="C248" s="689"/>
      <c r="D248" s="419"/>
    </row>
    <row r="249" spans="1:4" ht="14.25" hidden="1">
      <c r="A249" s="1"/>
      <c r="B249" s="85"/>
      <c r="C249" s="689"/>
      <c r="D249" s="419"/>
    </row>
    <row r="250" spans="1:4" ht="14.25" hidden="1">
      <c r="A250" s="1"/>
      <c r="B250" s="85"/>
      <c r="C250" s="689"/>
      <c r="D250" s="419"/>
    </row>
    <row r="251" spans="1:4" ht="14.25" hidden="1">
      <c r="A251" s="1"/>
      <c r="B251" s="85"/>
      <c r="C251" s="689"/>
      <c r="D251" s="419"/>
    </row>
    <row r="252" spans="1:4" ht="14.25" hidden="1">
      <c r="A252" s="1"/>
      <c r="B252" s="85"/>
      <c r="C252" s="689"/>
      <c r="D252" s="419"/>
    </row>
    <row r="253" spans="1:4" ht="14.25" hidden="1">
      <c r="A253" s="1"/>
      <c r="B253" s="85"/>
      <c r="C253" s="689"/>
      <c r="D253" s="419"/>
    </row>
    <row r="254" spans="1:4" ht="14.25" hidden="1">
      <c r="A254" s="1"/>
      <c r="B254" s="85"/>
      <c r="C254" s="689"/>
      <c r="D254" s="419"/>
    </row>
    <row r="255" spans="1:4" ht="14.25" hidden="1">
      <c r="A255" s="1"/>
      <c r="B255" s="85"/>
      <c r="C255" s="689"/>
      <c r="D255" s="419"/>
    </row>
    <row r="256" spans="1:4" ht="14.25" hidden="1">
      <c r="A256" s="1"/>
      <c r="B256" s="85"/>
      <c r="C256" s="689"/>
      <c r="D256" s="419"/>
    </row>
    <row r="257" spans="1:4" ht="14.25" hidden="1">
      <c r="A257" s="1"/>
      <c r="B257" s="85"/>
      <c r="C257" s="689"/>
      <c r="D257" s="419"/>
    </row>
    <row r="258" spans="1:4" ht="14.25" hidden="1">
      <c r="A258" s="1"/>
      <c r="B258" s="85"/>
      <c r="C258" s="689"/>
      <c r="D258" s="419"/>
    </row>
    <row r="259" spans="1:4" ht="14.25" hidden="1">
      <c r="A259" s="1"/>
      <c r="B259" s="85"/>
      <c r="C259" s="689"/>
      <c r="D259" s="419"/>
    </row>
    <row r="260" spans="1:4" ht="14.25" hidden="1">
      <c r="A260" s="1"/>
      <c r="B260" s="85"/>
      <c r="C260" s="689"/>
      <c r="D260" s="419"/>
    </row>
    <row r="261" spans="1:4" ht="14.25" hidden="1">
      <c r="A261" s="1"/>
      <c r="B261" s="85"/>
      <c r="C261" s="689"/>
      <c r="D261" s="419"/>
    </row>
    <row r="262" spans="1:4" ht="14.25" hidden="1">
      <c r="A262" s="1"/>
      <c r="B262" s="85"/>
      <c r="C262" s="689"/>
      <c r="D262" s="419"/>
    </row>
    <row r="263" spans="1:4" ht="14.25" hidden="1">
      <c r="A263" s="1"/>
      <c r="B263" s="85"/>
      <c r="C263" s="689"/>
      <c r="D263" s="419"/>
    </row>
    <row r="264" spans="1:4" ht="14.25" hidden="1">
      <c r="A264" s="1"/>
      <c r="B264" s="85"/>
      <c r="C264" s="689"/>
      <c r="D264" s="419"/>
    </row>
    <row r="265" spans="1:4" ht="14.25" hidden="1">
      <c r="A265" s="1"/>
      <c r="B265" s="85"/>
      <c r="C265" s="689"/>
      <c r="D265" s="419"/>
    </row>
    <row r="266" spans="1:4" ht="14.25" hidden="1">
      <c r="A266" s="1"/>
      <c r="B266" s="85"/>
      <c r="C266" s="689"/>
      <c r="D266" s="419"/>
    </row>
    <row r="267" spans="1:4" ht="14.25" hidden="1">
      <c r="A267" s="1"/>
      <c r="B267" s="85"/>
      <c r="C267" s="689"/>
      <c r="D267" s="419"/>
    </row>
    <row r="268" spans="1:4" ht="14.25" hidden="1">
      <c r="A268" s="1"/>
      <c r="B268" s="85"/>
      <c r="C268" s="689"/>
      <c r="D268" s="419"/>
    </row>
    <row r="269" spans="1:4" ht="14.25" hidden="1">
      <c r="A269" s="1"/>
      <c r="B269" s="85"/>
      <c r="C269" s="689"/>
      <c r="D269" s="419"/>
    </row>
    <row r="270" spans="1:4" ht="14.25" hidden="1">
      <c r="A270" s="1"/>
      <c r="B270" s="85"/>
      <c r="C270" s="689"/>
      <c r="D270" s="419"/>
    </row>
    <row r="271" spans="1:4" ht="14.25" hidden="1">
      <c r="A271" s="1"/>
      <c r="B271" s="85"/>
      <c r="C271" s="689"/>
      <c r="D271" s="419"/>
    </row>
    <row r="272" spans="1:4" ht="14.25" hidden="1">
      <c r="A272" s="1"/>
      <c r="B272" s="85"/>
      <c r="C272" s="689"/>
      <c r="D272" s="419"/>
    </row>
    <row r="273" spans="1:4" ht="14.25" hidden="1">
      <c r="A273" s="1"/>
      <c r="B273" s="85"/>
      <c r="C273" s="689"/>
      <c r="D273" s="419"/>
    </row>
    <row r="274" spans="1:4" ht="14.25" hidden="1">
      <c r="A274" s="1"/>
      <c r="B274" s="85"/>
      <c r="C274" s="689"/>
      <c r="D274" s="419"/>
    </row>
    <row r="275" spans="1:4" ht="14.25" hidden="1">
      <c r="A275" s="1"/>
      <c r="B275" s="85"/>
      <c r="C275" s="689"/>
      <c r="D275" s="419"/>
    </row>
    <row r="276" spans="1:4" ht="14.25" hidden="1">
      <c r="A276" s="1"/>
      <c r="B276" s="85"/>
      <c r="C276" s="689"/>
      <c r="D276" s="419"/>
    </row>
    <row r="277" spans="1:4" ht="14.25" hidden="1">
      <c r="A277" s="1"/>
      <c r="B277" s="85"/>
      <c r="C277" s="689"/>
      <c r="D277" s="419"/>
    </row>
    <row r="278" spans="1:4" ht="14.25" hidden="1">
      <c r="A278" s="1"/>
      <c r="B278" s="85"/>
      <c r="C278" s="689"/>
      <c r="D278" s="419"/>
    </row>
    <row r="279" spans="1:4" ht="14.25" hidden="1">
      <c r="A279" s="1"/>
      <c r="B279" s="85"/>
      <c r="C279" s="689"/>
      <c r="D279" s="419"/>
    </row>
    <row r="280" spans="1:4" ht="14.25" hidden="1">
      <c r="A280" s="1"/>
      <c r="B280" s="85"/>
      <c r="C280" s="689"/>
      <c r="D280" s="419"/>
    </row>
    <row r="281" spans="1:4" ht="14.25" hidden="1">
      <c r="A281" s="1"/>
      <c r="B281" s="85"/>
      <c r="C281" s="689"/>
      <c r="D281" s="419"/>
    </row>
    <row r="282" spans="1:4" ht="14.25" hidden="1">
      <c r="A282" s="1"/>
      <c r="B282" s="85"/>
      <c r="C282" s="689"/>
      <c r="D282" s="419"/>
    </row>
  </sheetData>
  <printOptions horizontalCentered="1"/>
  <pageMargins left="0.7874015748031497" right="0.7874015748031497" top="0.984251968503937" bottom="0.984251968503937" header="0.5118110236220472" footer="0.5118110236220472"/>
  <pageSetup horizontalDpi="600" verticalDpi="600" orientation="portrait" paperSize="9" scale="48" r:id="rId1"/>
  <headerFooter alignWithMargins="0">
    <oddHeader>&amp;LMCI Management Spółka Akcyjna&amp;CSA-P 2002&amp;Rw tys. zł</oddHeader>
    <oddFooter>&amp;CKomisja Papierów Wartościowych i Giełd</oddFooter>
  </headerFooter>
</worksheet>
</file>

<file path=xl/worksheets/sheet4.xml><?xml version="1.0" encoding="utf-8"?>
<worksheet xmlns="http://schemas.openxmlformats.org/spreadsheetml/2006/main" xmlns:r="http://schemas.openxmlformats.org/officeDocument/2006/relationships">
  <sheetPr>
    <tabColor indexed="11"/>
  </sheetPr>
  <dimension ref="A1:E280"/>
  <sheetViews>
    <sheetView zoomScaleSheetLayoutView="80" workbookViewId="0" topLeftCell="A1">
      <selection activeCell="A1" sqref="A1"/>
    </sheetView>
  </sheetViews>
  <sheetFormatPr defaultColWidth="9.00390625" defaultRowHeight="12.75"/>
  <cols>
    <col min="1" max="1" width="66.00390625" style="0" customWidth="1"/>
    <col min="2" max="2" width="6.625" style="5" customWidth="1"/>
    <col min="3" max="3" width="19.00390625" style="241" hidden="1" customWidth="1"/>
    <col min="4" max="5" width="19.00390625" style="241" customWidth="1"/>
    <col min="6" max="6" width="13.375" style="564" bestFit="1" customWidth="1"/>
  </cols>
  <sheetData>
    <row r="1" spans="1:5" ht="18">
      <c r="A1" s="101" t="s">
        <v>1015</v>
      </c>
      <c r="B1" s="103"/>
      <c r="C1" s="237"/>
      <c r="D1" s="237"/>
      <c r="E1" s="237"/>
    </row>
    <row r="2" spans="1:5" ht="6" customHeight="1" thickBot="1">
      <c r="A2" s="102"/>
      <c r="B2" s="103"/>
      <c r="C2" s="237"/>
      <c r="D2" s="237"/>
      <c r="E2" s="237"/>
    </row>
    <row r="3" spans="1:5" ht="13.5" customHeight="1">
      <c r="A3" s="8"/>
      <c r="B3" s="9" t="s">
        <v>1016</v>
      </c>
      <c r="C3" s="271"/>
      <c r="D3" s="654" t="s">
        <v>1046</v>
      </c>
      <c r="E3" s="655">
        <v>2002</v>
      </c>
    </row>
    <row r="4" spans="1:5" ht="14.25" customHeight="1">
      <c r="A4" s="274" t="s">
        <v>1017</v>
      </c>
      <c r="B4" s="70"/>
      <c r="C4" s="238"/>
      <c r="D4" s="238"/>
      <c r="E4" s="239"/>
    </row>
    <row r="5" spans="1:5" ht="14.25" customHeight="1">
      <c r="A5" s="95" t="s">
        <v>714</v>
      </c>
      <c r="B5" s="71"/>
      <c r="C5" s="476"/>
      <c r="D5" s="476">
        <f>D6+D8+D9+D12+D20</f>
        <v>26249539.07</v>
      </c>
      <c r="E5" s="477">
        <f>E6+E8+E9+E12+E20</f>
        <v>23978170.040000003</v>
      </c>
    </row>
    <row r="6" spans="1:5" ht="14.25" customHeight="1">
      <c r="A6" s="68" t="s">
        <v>715</v>
      </c>
      <c r="B6" s="71">
        <v>1</v>
      </c>
      <c r="C6" s="478"/>
      <c r="D6" s="478">
        <f>'SA-P'!C212</f>
        <v>12767.66</v>
      </c>
      <c r="E6" s="479">
        <f>'SA-P'!D212</f>
        <v>29293.74</v>
      </c>
    </row>
    <row r="7" spans="1:5" ht="14.25" customHeight="1">
      <c r="A7" s="68" t="s">
        <v>730</v>
      </c>
      <c r="B7" s="71"/>
      <c r="C7" s="478"/>
      <c r="D7" s="478">
        <f>'SA-P'!C207</f>
        <v>0</v>
      </c>
      <c r="E7" s="479">
        <f>'SA-P'!D207</f>
        <v>0</v>
      </c>
    </row>
    <row r="8" spans="1:5" ht="14.25" customHeight="1">
      <c r="A8" s="68" t="s">
        <v>716</v>
      </c>
      <c r="B8" s="71">
        <v>2</v>
      </c>
      <c r="C8" s="478"/>
      <c r="D8" s="478">
        <f>'SA-P'!C232</f>
        <v>81305.64</v>
      </c>
      <c r="E8" s="479">
        <f>'SA-P'!D232</f>
        <v>85739.96</v>
      </c>
    </row>
    <row r="9" spans="1:5" ht="14.25" customHeight="1">
      <c r="A9" s="68" t="s">
        <v>717</v>
      </c>
      <c r="B9" s="272" t="s">
        <v>326</v>
      </c>
      <c r="C9" s="478"/>
      <c r="D9" s="478">
        <f>'SA-P'!C265</f>
        <v>353094.68</v>
      </c>
      <c r="E9" s="479">
        <f>'SA-P'!D265</f>
        <v>0</v>
      </c>
    </row>
    <row r="10" spans="1:5" ht="14.25" customHeight="1">
      <c r="A10" s="68" t="s">
        <v>718</v>
      </c>
      <c r="B10" s="71"/>
      <c r="C10" s="478"/>
      <c r="D10" s="478">
        <f>'SA-P'!C252</f>
        <v>0</v>
      </c>
      <c r="E10" s="479">
        <f>'SA-P'!D252</f>
        <v>0</v>
      </c>
    </row>
    <row r="11" spans="1:5" ht="14.25" customHeight="1">
      <c r="A11" s="68" t="s">
        <v>719</v>
      </c>
      <c r="B11" s="71"/>
      <c r="C11" s="478"/>
      <c r="D11" s="478">
        <f>'SA-P'!C263</f>
        <v>353094.68</v>
      </c>
      <c r="E11" s="479">
        <f>'SA-P'!D263</f>
        <v>0</v>
      </c>
    </row>
    <row r="12" spans="1:5" ht="14.25" customHeight="1">
      <c r="A12" s="68" t="s">
        <v>720</v>
      </c>
      <c r="B12" s="71">
        <v>4</v>
      </c>
      <c r="C12" s="478"/>
      <c r="D12" s="478">
        <f>D13+D14+D15+D19</f>
        <v>24603058.63</v>
      </c>
      <c r="E12" s="479">
        <f>E13+E14+E15+E19</f>
        <v>23863136.340000004</v>
      </c>
    </row>
    <row r="13" spans="1:5" ht="14.25" customHeight="1">
      <c r="A13" s="68" t="s">
        <v>721</v>
      </c>
      <c r="B13" s="71"/>
      <c r="C13" s="367"/>
      <c r="D13" s="367">
        <f>'SA-P'!C313</f>
        <v>0</v>
      </c>
      <c r="E13" s="368">
        <f>'SA-P'!D313</f>
        <v>0</v>
      </c>
    </row>
    <row r="14" spans="1:5" ht="14.25" customHeight="1">
      <c r="A14" s="68" t="s">
        <v>722</v>
      </c>
      <c r="B14" s="71"/>
      <c r="C14" s="367"/>
      <c r="D14" s="367">
        <f>'SA-P'!C325</f>
        <v>0</v>
      </c>
      <c r="E14" s="368">
        <f>'SA-P'!D325</f>
        <v>0</v>
      </c>
    </row>
    <row r="15" spans="1:5" ht="14.25" customHeight="1">
      <c r="A15" s="68" t="s">
        <v>723</v>
      </c>
      <c r="B15" s="71"/>
      <c r="C15" s="367"/>
      <c r="D15" s="367">
        <f>'SA-P'!C379</f>
        <v>24603058.63</v>
      </c>
      <c r="E15" s="368">
        <f>'SA-P'!D379</f>
        <v>23863136.340000004</v>
      </c>
    </row>
    <row r="16" spans="1:5" ht="14.25" customHeight="1">
      <c r="A16" s="68" t="s">
        <v>724</v>
      </c>
      <c r="B16" s="71"/>
      <c r="C16" s="478"/>
      <c r="D16" s="367">
        <f>'SA-P'!C331+'SA-P'!C339+'SA-P'!C347+'SA-P'!C355+'SA-P'!C363</f>
        <v>24599058.63</v>
      </c>
      <c r="E16" s="368">
        <f>'SA-P'!D331+'SA-P'!D339+'SA-P'!D347+'SA-P'!D355+'SA-P'!D363</f>
        <v>23754800</v>
      </c>
    </row>
    <row r="17" spans="1:5" ht="30" customHeight="1">
      <c r="A17" s="74" t="s">
        <v>731</v>
      </c>
      <c r="B17" s="71"/>
      <c r="C17" s="478"/>
      <c r="D17" s="367">
        <f>'SA-P'!C384</f>
        <v>0</v>
      </c>
      <c r="E17" s="368">
        <f>'SA-P'!D384</f>
        <v>0</v>
      </c>
    </row>
    <row r="18" spans="1:5" ht="14.25" customHeight="1">
      <c r="A18" s="68" t="s">
        <v>725</v>
      </c>
      <c r="B18" s="71"/>
      <c r="C18" s="478"/>
      <c r="D18" s="367">
        <f>'SA-P'!C371</f>
        <v>4000</v>
      </c>
      <c r="E18" s="368">
        <f>'SA-P'!D371</f>
        <v>108336.34</v>
      </c>
    </row>
    <row r="19" spans="1:5" ht="14.25" customHeight="1">
      <c r="A19" s="68" t="s">
        <v>726</v>
      </c>
      <c r="B19" s="71"/>
      <c r="C19" s="367"/>
      <c r="D19" s="367">
        <f>'SA-P'!C593</f>
        <v>0</v>
      </c>
      <c r="E19" s="368">
        <f>'SA-P'!D593</f>
        <v>0</v>
      </c>
    </row>
    <row r="20" spans="1:5" ht="14.25" customHeight="1">
      <c r="A20" s="75" t="s">
        <v>727</v>
      </c>
      <c r="B20" s="76">
        <v>5</v>
      </c>
      <c r="C20" s="478"/>
      <c r="D20" s="478">
        <f>D21+D22</f>
        <v>1199312.46</v>
      </c>
      <c r="E20" s="479">
        <f>E21+E22</f>
        <v>0</v>
      </c>
    </row>
    <row r="21" spans="1:5" ht="14.25" customHeight="1">
      <c r="A21" s="68" t="s">
        <v>728</v>
      </c>
      <c r="B21" s="71"/>
      <c r="C21" s="367"/>
      <c r="D21" s="367">
        <f>'SA-P'!C649</f>
        <v>1199312.46</v>
      </c>
      <c r="E21" s="368">
        <f>'SA-P'!D649</f>
        <v>0</v>
      </c>
    </row>
    <row r="22" spans="1:5" ht="14.25" customHeight="1">
      <c r="A22" s="68" t="s">
        <v>729</v>
      </c>
      <c r="B22" s="71"/>
      <c r="C22" s="367"/>
      <c r="D22" s="367">
        <f>'SA-P'!C662</f>
        <v>0</v>
      </c>
      <c r="E22" s="368">
        <f>'SA-P'!D662</f>
        <v>0</v>
      </c>
    </row>
    <row r="23" spans="1:5" ht="14.25" customHeight="1">
      <c r="A23" s="95" t="s">
        <v>732</v>
      </c>
      <c r="B23" s="71"/>
      <c r="C23" s="480"/>
      <c r="D23" s="480">
        <f>D24+D25+D28+D34</f>
        <v>3925802.71</v>
      </c>
      <c r="E23" s="481">
        <f>E24+E25+E28+E34</f>
        <v>6460313.23</v>
      </c>
    </row>
    <row r="24" spans="1:5" ht="14.25" customHeight="1">
      <c r="A24" s="68" t="s">
        <v>1018</v>
      </c>
      <c r="B24" s="71">
        <v>6</v>
      </c>
      <c r="C24" s="367"/>
      <c r="D24" s="367">
        <f>'SA-P'!C672</f>
        <v>0</v>
      </c>
      <c r="E24" s="368">
        <f>'SA-P'!D672</f>
        <v>0</v>
      </c>
    </row>
    <row r="25" spans="1:5" ht="14.25" customHeight="1">
      <c r="A25" s="68" t="s">
        <v>1019</v>
      </c>
      <c r="B25" s="71" t="s">
        <v>325</v>
      </c>
      <c r="C25" s="367"/>
      <c r="D25" s="367">
        <f>D26+D27</f>
        <v>844879.39</v>
      </c>
      <c r="E25" s="368">
        <f>E26+E27</f>
        <v>390867.12</v>
      </c>
    </row>
    <row r="26" spans="1:5" ht="14.25" customHeight="1">
      <c r="A26" s="68" t="s">
        <v>733</v>
      </c>
      <c r="B26" s="71"/>
      <c r="C26" s="367"/>
      <c r="D26" s="367">
        <f>'SA-P'!C677</f>
        <v>52431.36</v>
      </c>
      <c r="E26" s="368">
        <f>'SA-P'!D677</f>
        <v>10826.8</v>
      </c>
    </row>
    <row r="27" spans="1:5" ht="14.25" customHeight="1">
      <c r="A27" s="68" t="s">
        <v>734</v>
      </c>
      <c r="B27" s="71"/>
      <c r="C27" s="367"/>
      <c r="D27" s="367">
        <f>'SA-P'!C683</f>
        <v>792448.03</v>
      </c>
      <c r="E27" s="368">
        <f>'SA-P'!D683</f>
        <v>380040.32</v>
      </c>
    </row>
    <row r="28" spans="1:5" ht="14.25" customHeight="1">
      <c r="A28" s="68" t="s">
        <v>735</v>
      </c>
      <c r="B28" s="71"/>
      <c r="C28" s="367"/>
      <c r="D28" s="367">
        <f>D29+D33</f>
        <v>3071926.25</v>
      </c>
      <c r="E28" s="368">
        <f>E29+E33</f>
        <v>6065481.2</v>
      </c>
    </row>
    <row r="29" spans="1:5" ht="14.25" customHeight="1">
      <c r="A29" s="68" t="s">
        <v>736</v>
      </c>
      <c r="B29" s="71">
        <v>9</v>
      </c>
      <c r="C29" s="367"/>
      <c r="D29" s="367">
        <f>D30+D31+D32</f>
        <v>3071926.25</v>
      </c>
      <c r="E29" s="368">
        <f>E30+E31+E32</f>
        <v>6065481.2</v>
      </c>
    </row>
    <row r="30" spans="1:5" ht="14.25" customHeight="1">
      <c r="A30" s="68" t="s">
        <v>737</v>
      </c>
      <c r="B30" s="71"/>
      <c r="C30" s="367"/>
      <c r="D30" s="367">
        <f>'SA-P'!C780+'SA-P'!C789+'SA-P'!C798+'SA-P'!C807+'SA-P'!C816</f>
        <v>795620.24</v>
      </c>
      <c r="E30" s="368">
        <f>'SA-P'!D780+'SA-P'!D789+'SA-P'!D798+'SA-P'!D807+'SA-P'!D816</f>
        <v>3333494.91</v>
      </c>
    </row>
    <row r="31" spans="1:5" ht="14.25" customHeight="1">
      <c r="A31" s="68" t="s">
        <v>725</v>
      </c>
      <c r="B31" s="71"/>
      <c r="C31" s="367"/>
      <c r="D31" s="367">
        <f>'SA-P'!C825</f>
        <v>20882.83</v>
      </c>
      <c r="E31" s="368">
        <f>'SA-P'!D825</f>
        <v>188779.22</v>
      </c>
    </row>
    <row r="32" spans="1:5" ht="14.25" customHeight="1">
      <c r="A32" s="68" t="s">
        <v>745</v>
      </c>
      <c r="B32" s="71"/>
      <c r="C32" s="367"/>
      <c r="D32" s="367">
        <f>'SA-P'!C834</f>
        <v>2255423.18</v>
      </c>
      <c r="E32" s="368">
        <f>'SA-P'!D834</f>
        <v>2543207.07</v>
      </c>
    </row>
    <row r="33" spans="1:5" ht="14.25" customHeight="1">
      <c r="A33" s="68" t="s">
        <v>746</v>
      </c>
      <c r="B33" s="71"/>
      <c r="C33" s="367"/>
      <c r="D33" s="367">
        <f>'SA-P'!C948</f>
        <v>0</v>
      </c>
      <c r="E33" s="368">
        <f>'SA-P'!D948</f>
        <v>0</v>
      </c>
    </row>
    <row r="34" spans="1:5" ht="14.25" customHeight="1">
      <c r="A34" s="68" t="s">
        <v>747</v>
      </c>
      <c r="B34" s="71">
        <v>10</v>
      </c>
      <c r="C34" s="367"/>
      <c r="D34" s="367">
        <f>'SA-P'!C969</f>
        <v>8997.07</v>
      </c>
      <c r="E34" s="368">
        <f>'SA-P'!D969</f>
        <v>3964.91</v>
      </c>
    </row>
    <row r="35" spans="1:5" ht="14.25" customHeight="1">
      <c r="A35" s="95" t="s">
        <v>748</v>
      </c>
      <c r="B35" s="71"/>
      <c r="C35" s="480"/>
      <c r="D35" s="480">
        <f>D23+D5</f>
        <v>30175341.78</v>
      </c>
      <c r="E35" s="481">
        <f>E23+E5</f>
        <v>30438483.270000003</v>
      </c>
    </row>
    <row r="36" spans="1:5" ht="14.25" customHeight="1">
      <c r="A36" s="275" t="s">
        <v>1020</v>
      </c>
      <c r="B36" s="77"/>
      <c r="C36" s="482"/>
      <c r="D36" s="482"/>
      <c r="E36" s="483"/>
    </row>
    <row r="37" spans="1:5" ht="14.25" customHeight="1">
      <c r="A37" s="95" t="s">
        <v>1021</v>
      </c>
      <c r="B37" s="71"/>
      <c r="C37" s="476"/>
      <c r="D37" s="476">
        <f>SUM(D38:D46)</f>
        <v>29731458.040000003</v>
      </c>
      <c r="E37" s="477">
        <f>SUM(E38:E46)</f>
        <v>28833734.17</v>
      </c>
    </row>
    <row r="38" spans="1:5" ht="14.25" customHeight="1">
      <c r="A38" s="75" t="s">
        <v>749</v>
      </c>
      <c r="B38" s="76">
        <v>12</v>
      </c>
      <c r="C38" s="478"/>
      <c r="D38" s="478">
        <v>37800000</v>
      </c>
      <c r="E38" s="479">
        <v>37800000</v>
      </c>
    </row>
    <row r="39" spans="1:5" ht="14.25" customHeight="1">
      <c r="A39" s="68" t="s">
        <v>751</v>
      </c>
      <c r="B39" s="71"/>
      <c r="C39" s="478"/>
      <c r="D39" s="478"/>
      <c r="E39" s="479"/>
    </row>
    <row r="40" spans="1:5" ht="14.25" customHeight="1">
      <c r="A40" s="68" t="s">
        <v>752</v>
      </c>
      <c r="B40" s="71">
        <v>13</v>
      </c>
      <c r="C40" s="478"/>
      <c r="D40" s="478"/>
      <c r="E40" s="479"/>
    </row>
    <row r="41" spans="1:5" ht="14.25" customHeight="1">
      <c r="A41" s="68" t="s">
        <v>753</v>
      </c>
      <c r="B41" s="71">
        <v>14</v>
      </c>
      <c r="C41" s="478"/>
      <c r="D41" s="478">
        <f>'SA-P'!C990</f>
        <v>22050000</v>
      </c>
      <c r="E41" s="479">
        <f>'SA-P'!D990</f>
        <v>22050000</v>
      </c>
    </row>
    <row r="42" spans="1:5" ht="14.25" customHeight="1">
      <c r="A42" s="68" t="s">
        <v>754</v>
      </c>
      <c r="B42" s="71">
        <v>15</v>
      </c>
      <c r="C42" s="478"/>
      <c r="D42" s="478">
        <f>'SA-P'!C1002</f>
        <v>0</v>
      </c>
      <c r="E42" s="479">
        <f>'SA-P'!D1002</f>
        <v>0</v>
      </c>
    </row>
    <row r="43" spans="1:5" ht="14.25" customHeight="1">
      <c r="A43" s="78" t="s">
        <v>755</v>
      </c>
      <c r="B43" s="79">
        <v>16</v>
      </c>
      <c r="C43" s="484"/>
      <c r="D43" s="484">
        <f>'SA-P'!C1010</f>
        <v>0</v>
      </c>
      <c r="E43" s="485">
        <f>'SA-P'!D1010</f>
        <v>0</v>
      </c>
    </row>
    <row r="44" spans="1:5" ht="14.25" customHeight="1">
      <c r="A44" s="68" t="s">
        <v>756</v>
      </c>
      <c r="B44" s="657"/>
      <c r="C44" s="542"/>
      <c r="D44" s="542">
        <f>'SA-P'!C120</f>
        <v>-31016265.83</v>
      </c>
      <c r="E44" s="658">
        <f>'SA-P'!D120</f>
        <v>-8199654.040000001</v>
      </c>
    </row>
    <row r="45" spans="1:5" ht="14.25" customHeight="1">
      <c r="A45" s="68" t="s">
        <v>1022</v>
      </c>
      <c r="B45" s="657"/>
      <c r="C45" s="542"/>
      <c r="D45" s="478">
        <f>'SA-P'!C49</f>
        <v>897723.8700000015</v>
      </c>
      <c r="E45" s="658">
        <f>'SA-P'!D49</f>
        <v>-22816611.79</v>
      </c>
    </row>
    <row r="46" spans="1:5" ht="14.25" customHeight="1">
      <c r="A46" s="68" t="s">
        <v>757</v>
      </c>
      <c r="B46" s="71">
        <v>17</v>
      </c>
      <c r="C46" s="478"/>
      <c r="D46" s="478">
        <f>'SA-P'!C1018</f>
        <v>0</v>
      </c>
      <c r="E46" s="479">
        <f>'SA-P'!D1018</f>
        <v>0</v>
      </c>
    </row>
    <row r="47" spans="1:5" ht="14.25" customHeight="1">
      <c r="A47" s="95" t="s">
        <v>758</v>
      </c>
      <c r="B47" s="71"/>
      <c r="C47" s="476"/>
      <c r="D47" s="476">
        <f>D48+D56+D59+D63</f>
        <v>443883.74000000005</v>
      </c>
      <c r="E47" s="477">
        <f>E48+E56+E59+E63</f>
        <v>1604749.0999999999</v>
      </c>
    </row>
    <row r="48" spans="1:5" ht="14.25" customHeight="1">
      <c r="A48" s="68" t="s">
        <v>759</v>
      </c>
      <c r="B48" s="71">
        <v>18</v>
      </c>
      <c r="C48" s="478"/>
      <c r="D48" s="478">
        <f>D49+D50+D53</f>
        <v>141145.60000000003</v>
      </c>
      <c r="E48" s="479">
        <f>E49+E50+E53</f>
        <v>1034429.7599999998</v>
      </c>
    </row>
    <row r="49" spans="1:5" ht="14.25" customHeight="1">
      <c r="A49" s="68" t="s">
        <v>760</v>
      </c>
      <c r="B49" s="71"/>
      <c r="C49" s="478"/>
      <c r="D49" s="478">
        <f>'SA-P'!C1047</f>
        <v>110031.29999999999</v>
      </c>
      <c r="E49" s="479">
        <f>'SA-P'!D1047</f>
        <v>160315.46000000002</v>
      </c>
    </row>
    <row r="50" spans="1:5" ht="14.25" customHeight="1">
      <c r="A50" s="68" t="s">
        <v>761</v>
      </c>
      <c r="B50" s="71"/>
      <c r="C50" s="367"/>
      <c r="D50" s="367">
        <f>D51+D52</f>
        <v>0</v>
      </c>
      <c r="E50" s="368">
        <f>E51+E52</f>
        <v>0</v>
      </c>
    </row>
    <row r="51" spans="1:5" ht="14.25" customHeight="1">
      <c r="A51" s="68" t="s">
        <v>762</v>
      </c>
      <c r="B51" s="71"/>
      <c r="C51" s="367"/>
      <c r="D51" s="367">
        <f>'SA-P'!C1067</f>
        <v>0</v>
      </c>
      <c r="E51" s="368">
        <f>'SA-P'!D1067</f>
        <v>0</v>
      </c>
    </row>
    <row r="52" spans="1:5" ht="14.25" customHeight="1">
      <c r="A52" s="68" t="s">
        <v>763</v>
      </c>
      <c r="B52" s="71"/>
      <c r="C52" s="478"/>
      <c r="D52" s="478">
        <f>'SA-P'!C1081</f>
        <v>0</v>
      </c>
      <c r="E52" s="479">
        <f>'SA-P'!D1081</f>
        <v>0</v>
      </c>
    </row>
    <row r="53" spans="1:5" ht="14.25" customHeight="1">
      <c r="A53" s="68" t="s">
        <v>764</v>
      </c>
      <c r="B53" s="71"/>
      <c r="C53" s="478"/>
      <c r="D53" s="478">
        <f>D54+D55</f>
        <v>31114.300000000047</v>
      </c>
      <c r="E53" s="479">
        <f>E54+E55</f>
        <v>874114.2999999998</v>
      </c>
    </row>
    <row r="54" spans="1:5" ht="14.25" customHeight="1">
      <c r="A54" s="68" t="s">
        <v>765</v>
      </c>
      <c r="B54" s="71"/>
      <c r="C54" s="478"/>
      <c r="D54" s="478">
        <f>'SA-P'!C1095</f>
        <v>25000</v>
      </c>
      <c r="E54" s="479">
        <f>'SA-P'!D1095</f>
        <v>0</v>
      </c>
    </row>
    <row r="55" spans="1:5" ht="14.25" customHeight="1">
      <c r="A55" s="68" t="s">
        <v>766</v>
      </c>
      <c r="B55" s="71"/>
      <c r="C55" s="478"/>
      <c r="D55" s="478">
        <f>'SA-P'!C1112</f>
        <v>6114.300000000047</v>
      </c>
      <c r="E55" s="479">
        <f>'SA-P'!D1112</f>
        <v>874114.2999999998</v>
      </c>
    </row>
    <row r="56" spans="1:5" ht="14.25" customHeight="1">
      <c r="A56" s="68" t="s">
        <v>767</v>
      </c>
      <c r="B56" s="71">
        <v>19</v>
      </c>
      <c r="C56" s="478"/>
      <c r="D56" s="478">
        <f>D57+D58</f>
        <v>0</v>
      </c>
      <c r="E56" s="479">
        <f>E57+E58</f>
        <v>0</v>
      </c>
    </row>
    <row r="57" spans="1:5" ht="14.25" customHeight="1">
      <c r="A57" s="68" t="s">
        <v>768</v>
      </c>
      <c r="B57" s="71"/>
      <c r="C57" s="478"/>
      <c r="D57" s="478">
        <f>'SA-P'!C1118+'SA-P'!C1126+'SA-P'!C1134+'SA-P'!C1142+'SA-P'!C1150</f>
        <v>0</v>
      </c>
      <c r="E57" s="479">
        <f>'SA-P'!D1118+'SA-P'!D1126+'SA-P'!D1134+'SA-P'!D1142+'SA-P'!D1150</f>
        <v>0</v>
      </c>
    </row>
    <row r="58" spans="1:5" ht="14.25" customHeight="1">
      <c r="A58" s="68" t="s">
        <v>769</v>
      </c>
      <c r="B58" s="71"/>
      <c r="C58" s="478"/>
      <c r="D58" s="478">
        <f>'SA-P'!C1158</f>
        <v>0</v>
      </c>
      <c r="E58" s="479">
        <f>'SA-P'!D1158</f>
        <v>0</v>
      </c>
    </row>
    <row r="59" spans="1:5" ht="14.25" customHeight="1">
      <c r="A59" s="68" t="s">
        <v>770</v>
      </c>
      <c r="B59" s="71">
        <v>20</v>
      </c>
      <c r="C59" s="478"/>
      <c r="D59" s="478">
        <f>SUM(D60:D62)</f>
        <v>302738.14</v>
      </c>
      <c r="E59" s="479">
        <f>SUM(E60:E62)</f>
        <v>570319.3400000001</v>
      </c>
    </row>
    <row r="60" spans="1:5" ht="14.25" customHeight="1">
      <c r="A60" s="68" t="s">
        <v>771</v>
      </c>
      <c r="B60" s="71"/>
      <c r="C60" s="478"/>
      <c r="D60" s="478">
        <f>'SA-P'!C1190+'SA-P'!C1204+'SA-P'!C1218+'SA-P'!C1232+'SA-P'!C1246</f>
        <v>4326.009999999999</v>
      </c>
      <c r="E60" s="479">
        <f>'SA-P'!D1190+'SA-P'!D1204+'SA-P'!D1218+'SA-P'!D1232+'SA-P'!D1246</f>
        <v>180002</v>
      </c>
    </row>
    <row r="61" spans="1:5" ht="14.25" customHeight="1">
      <c r="A61" s="68" t="s">
        <v>772</v>
      </c>
      <c r="B61" s="71"/>
      <c r="C61" s="478"/>
      <c r="D61" s="478">
        <f>'SA-P'!C1260</f>
        <v>298412.13</v>
      </c>
      <c r="E61" s="479">
        <f>'SA-P'!D1260</f>
        <v>390317.34</v>
      </c>
    </row>
    <row r="62" spans="1:5" ht="14.25" customHeight="1">
      <c r="A62" s="68" t="s">
        <v>773</v>
      </c>
      <c r="B62" s="71"/>
      <c r="C62" s="478"/>
      <c r="D62" s="478">
        <f>'SA-P'!C1277</f>
        <v>0</v>
      </c>
      <c r="E62" s="479">
        <f>'SA-P'!D1277</f>
        <v>0</v>
      </c>
    </row>
    <row r="63" spans="1:5" ht="14.25" customHeight="1">
      <c r="A63" s="68" t="s">
        <v>774</v>
      </c>
      <c r="B63" s="71">
        <v>21</v>
      </c>
      <c r="C63" s="478"/>
      <c r="D63" s="478">
        <f>D64+D65</f>
        <v>0</v>
      </c>
      <c r="E63" s="479">
        <f>E64+E65</f>
        <v>0</v>
      </c>
    </row>
    <row r="64" spans="1:5" ht="14.25" customHeight="1">
      <c r="A64" s="68" t="s">
        <v>775</v>
      </c>
      <c r="B64" s="71"/>
      <c r="C64" s="367"/>
      <c r="D64" s="478">
        <f>'SA-P'!C1300</f>
        <v>0</v>
      </c>
      <c r="E64" s="368">
        <f>'SA-P'!D1300</f>
        <v>0</v>
      </c>
    </row>
    <row r="65" spans="1:5" ht="14.25" customHeight="1">
      <c r="A65" s="68" t="s">
        <v>776</v>
      </c>
      <c r="B65" s="71"/>
      <c r="C65" s="367"/>
      <c r="D65" s="478">
        <f>D66+D67</f>
        <v>0</v>
      </c>
      <c r="E65" s="368">
        <f>E66+E67</f>
        <v>0</v>
      </c>
    </row>
    <row r="66" spans="1:5" ht="14.25" customHeight="1">
      <c r="A66" s="68" t="s">
        <v>765</v>
      </c>
      <c r="B66" s="71"/>
      <c r="C66" s="367"/>
      <c r="D66" s="478">
        <f>'SA-P'!C1306+'SA-P'!C1315</f>
        <v>0</v>
      </c>
      <c r="E66" s="368">
        <f>'SA-P'!D1306+'SA-P'!D1315</f>
        <v>0</v>
      </c>
    </row>
    <row r="67" spans="1:5" ht="14.25" customHeight="1">
      <c r="A67" s="68" t="s">
        <v>766</v>
      </c>
      <c r="B67" s="71"/>
      <c r="C67" s="367"/>
      <c r="D67" s="478">
        <f>'SA-P'!C1309+'SA-P'!C1316</f>
        <v>0</v>
      </c>
      <c r="E67" s="368">
        <f>'SA-P'!D1309+'SA-P'!D1316</f>
        <v>0</v>
      </c>
    </row>
    <row r="68" spans="1:5" ht="14.25" customHeight="1">
      <c r="A68" s="95" t="s">
        <v>777</v>
      </c>
      <c r="B68" s="71"/>
      <c r="C68" s="480"/>
      <c r="D68" s="480">
        <f>D47+D37</f>
        <v>30175341.78</v>
      </c>
      <c r="E68" s="481">
        <f>E47+E37</f>
        <v>30438483.270000003</v>
      </c>
    </row>
    <row r="69" spans="1:5" ht="11.25" customHeight="1">
      <c r="A69" s="80"/>
      <c r="B69" s="81"/>
      <c r="C69" s="486"/>
      <c r="D69" s="486">
        <f>D68-D35</f>
        <v>0</v>
      </c>
      <c r="E69" s="486">
        <f>E68-E35</f>
        <v>0</v>
      </c>
    </row>
    <row r="70" spans="1:5" ht="14.25" customHeight="1">
      <c r="A70" s="95" t="s">
        <v>1023</v>
      </c>
      <c r="B70" s="71"/>
      <c r="C70" s="367"/>
      <c r="D70" s="367">
        <f>D37</f>
        <v>29731458.040000003</v>
      </c>
      <c r="E70" s="368">
        <f>E37</f>
        <v>28833734.17</v>
      </c>
    </row>
    <row r="71" spans="1:5" ht="14.25" customHeight="1">
      <c r="A71" s="95" t="s">
        <v>1024</v>
      </c>
      <c r="B71" s="71"/>
      <c r="C71" s="367"/>
      <c r="D71" s="367">
        <v>37800000</v>
      </c>
      <c r="E71" s="368">
        <v>37800000</v>
      </c>
    </row>
    <row r="72" spans="1:5" ht="14.25" customHeight="1">
      <c r="A72" s="95" t="s">
        <v>1025</v>
      </c>
      <c r="B72" s="71">
        <v>22</v>
      </c>
      <c r="C72" s="367"/>
      <c r="D72" s="367">
        <f>D70/D71</f>
        <v>0.786546508994709</v>
      </c>
      <c r="E72" s="368">
        <f>E70/E71</f>
        <v>0.7627972002645503</v>
      </c>
    </row>
    <row r="73" spans="1:5" ht="14.25" customHeight="1">
      <c r="A73" s="95" t="s">
        <v>778</v>
      </c>
      <c r="B73" s="71"/>
      <c r="C73" s="367"/>
      <c r="D73" s="367"/>
      <c r="E73" s="368"/>
    </row>
    <row r="74" spans="1:5" ht="14.25" customHeight="1" thickBot="1">
      <c r="A74" s="96" t="s">
        <v>1026</v>
      </c>
      <c r="B74" s="82">
        <v>22</v>
      </c>
      <c r="C74" s="370"/>
      <c r="D74" s="370"/>
      <c r="E74" s="371"/>
    </row>
    <row r="75" spans="1:5" ht="9.75" customHeight="1">
      <c r="A75" s="1"/>
      <c r="B75" s="85"/>
      <c r="C75" s="487"/>
      <c r="D75" s="487"/>
      <c r="E75" s="487"/>
    </row>
    <row r="76" spans="1:5" ht="13.5" customHeight="1" thickBot="1">
      <c r="A76" s="15"/>
      <c r="B76" s="86"/>
      <c r="C76" s="488"/>
      <c r="D76" s="488"/>
      <c r="E76" s="488"/>
    </row>
    <row r="77" spans="1:5" ht="6" customHeight="1" hidden="1" thickBot="1">
      <c r="A77" s="1"/>
      <c r="B77" s="1"/>
      <c r="C77" s="488"/>
      <c r="D77" s="488"/>
      <c r="E77" s="488"/>
    </row>
    <row r="78" spans="1:5" ht="21" customHeight="1">
      <c r="A78" s="276" t="s">
        <v>513</v>
      </c>
      <c r="B78" s="87" t="s">
        <v>1016</v>
      </c>
      <c r="C78" s="489"/>
      <c r="D78" s="490">
        <v>2003</v>
      </c>
      <c r="E78" s="656">
        <v>2002</v>
      </c>
    </row>
    <row r="79" spans="1:5" ht="14.25" customHeight="1">
      <c r="A79" s="68" t="s">
        <v>779</v>
      </c>
      <c r="B79" s="90">
        <v>23</v>
      </c>
      <c r="C79" s="367"/>
      <c r="D79" s="367">
        <f>D80+D83</f>
        <v>0</v>
      </c>
      <c r="E79" s="368">
        <f>E80+E83</f>
        <v>0</v>
      </c>
    </row>
    <row r="80" spans="1:5" ht="14.25" customHeight="1">
      <c r="A80" s="91" t="s">
        <v>780</v>
      </c>
      <c r="B80" s="92"/>
      <c r="C80" s="367"/>
      <c r="D80" s="367">
        <f>D81+D82</f>
        <v>0</v>
      </c>
      <c r="E80" s="368">
        <f>E81+E82</f>
        <v>0</v>
      </c>
    </row>
    <row r="81" spans="1:5" ht="14.25" customHeight="1">
      <c r="A81" s="68" t="s">
        <v>787</v>
      </c>
      <c r="B81" s="90"/>
      <c r="C81" s="367"/>
      <c r="D81" s="367">
        <f>'SA-P'!C1329</f>
        <v>0</v>
      </c>
      <c r="E81" s="368">
        <f>'SA-P'!D1329</f>
        <v>0</v>
      </c>
    </row>
    <row r="82" spans="1:5" ht="14.25" customHeight="1">
      <c r="A82" s="68" t="s">
        <v>280</v>
      </c>
      <c r="B82" s="90"/>
      <c r="C82" s="367"/>
      <c r="D82" s="367">
        <f>'SA-P'!C1335</f>
        <v>0</v>
      </c>
      <c r="E82" s="368">
        <f>'SA-P'!D1335</f>
        <v>0</v>
      </c>
    </row>
    <row r="83" spans="1:5" ht="14.25" customHeight="1">
      <c r="A83" s="68" t="s">
        <v>781</v>
      </c>
      <c r="B83" s="90"/>
      <c r="C83" s="367"/>
      <c r="D83" s="367">
        <f>D84+D85</f>
        <v>0</v>
      </c>
      <c r="E83" s="368">
        <f>E84+E85</f>
        <v>0</v>
      </c>
    </row>
    <row r="84" spans="1:5" ht="14.25" customHeight="1">
      <c r="A84" s="68" t="s">
        <v>787</v>
      </c>
      <c r="B84" s="90"/>
      <c r="C84" s="367"/>
      <c r="D84" s="367">
        <v>0</v>
      </c>
      <c r="E84" s="368">
        <v>0</v>
      </c>
    </row>
    <row r="85" spans="1:5" ht="14.25" customHeight="1">
      <c r="A85" s="68" t="s">
        <v>280</v>
      </c>
      <c r="B85" s="90"/>
      <c r="C85" s="367"/>
      <c r="D85" s="367">
        <v>0</v>
      </c>
      <c r="E85" s="368">
        <v>0</v>
      </c>
    </row>
    <row r="86" spans="1:5" ht="14.25" customHeight="1">
      <c r="A86" s="68" t="s">
        <v>782</v>
      </c>
      <c r="B86" s="71">
        <v>23</v>
      </c>
      <c r="C86" s="367"/>
      <c r="D86" s="367">
        <f>D87+D90</f>
        <v>1000000</v>
      </c>
      <c r="E86" s="368">
        <f>E87+E90</f>
        <v>0</v>
      </c>
    </row>
    <row r="87" spans="1:5" ht="14.25" customHeight="1">
      <c r="A87" s="68" t="s">
        <v>783</v>
      </c>
      <c r="B87" s="71"/>
      <c r="C87" s="367"/>
      <c r="D87" s="367">
        <f>D88+D89</f>
        <v>1000000</v>
      </c>
      <c r="E87" s="368">
        <f>E88+E89</f>
        <v>0</v>
      </c>
    </row>
    <row r="88" spans="1:5" ht="14.25" customHeight="1">
      <c r="A88" s="68" t="s">
        <v>1138</v>
      </c>
      <c r="B88" s="71"/>
      <c r="C88" s="367"/>
      <c r="D88" s="367">
        <v>1000000</v>
      </c>
      <c r="E88" s="368">
        <f>'SA-P'!D1354</f>
        <v>0</v>
      </c>
    </row>
    <row r="89" spans="1:5" ht="14.25" customHeight="1">
      <c r="A89" s="439" t="s">
        <v>1332</v>
      </c>
      <c r="B89" s="71"/>
      <c r="C89" s="367"/>
      <c r="D89" s="367">
        <v>0</v>
      </c>
      <c r="E89" s="368">
        <v>0</v>
      </c>
    </row>
    <row r="90" spans="1:5" ht="14.25" customHeight="1">
      <c r="A90" s="68" t="s">
        <v>784</v>
      </c>
      <c r="B90" s="71"/>
      <c r="C90" s="367"/>
      <c r="D90" s="367">
        <f>D91+D92</f>
        <v>0</v>
      </c>
      <c r="E90" s="368">
        <f>E91+E92</f>
        <v>0</v>
      </c>
    </row>
    <row r="91" spans="1:5" ht="14.25" customHeight="1">
      <c r="A91" s="68" t="s">
        <v>788</v>
      </c>
      <c r="B91" s="71"/>
      <c r="C91" s="367"/>
      <c r="D91" s="367">
        <v>0</v>
      </c>
      <c r="E91" s="368">
        <v>0</v>
      </c>
    </row>
    <row r="92" spans="1:5" ht="14.25" customHeight="1">
      <c r="A92" s="68" t="s">
        <v>280</v>
      </c>
      <c r="B92" s="71"/>
      <c r="C92" s="367"/>
      <c r="D92" s="367">
        <v>0</v>
      </c>
      <c r="E92" s="368">
        <f>'SA-P'!D1360</f>
        <v>0</v>
      </c>
    </row>
    <row r="93" spans="1:5" ht="14.25" customHeight="1">
      <c r="A93" s="68" t="s">
        <v>785</v>
      </c>
      <c r="B93" s="71"/>
      <c r="C93" s="367"/>
      <c r="D93" s="367">
        <f>D94</f>
        <v>0</v>
      </c>
      <c r="E93" s="368">
        <f>SUM(E94)</f>
        <v>1400000</v>
      </c>
    </row>
    <row r="94" spans="1:5" ht="14.25" customHeight="1">
      <c r="A94" s="68" t="s">
        <v>1333</v>
      </c>
      <c r="B94" s="71"/>
      <c r="C94" s="367"/>
      <c r="D94" s="367">
        <v>0</v>
      </c>
      <c r="E94" s="368">
        <v>1400000</v>
      </c>
    </row>
    <row r="95" spans="1:5" ht="14.25" customHeight="1" thickBot="1">
      <c r="A95" s="96" t="s">
        <v>786</v>
      </c>
      <c r="B95" s="82"/>
      <c r="C95" s="370"/>
      <c r="D95" s="370">
        <f>D79+D86+D93</f>
        <v>1000000</v>
      </c>
      <c r="E95" s="371">
        <f>E79+E86+E93</f>
        <v>1400000</v>
      </c>
    </row>
    <row r="96" spans="1:5" ht="14.25">
      <c r="A96" s="1"/>
      <c r="B96" s="85"/>
      <c r="C96" s="240"/>
      <c r="D96" s="240"/>
      <c r="E96" s="240"/>
    </row>
    <row r="97" spans="1:5" ht="14.25">
      <c r="A97" s="1"/>
      <c r="B97" s="85"/>
      <c r="C97" s="240"/>
      <c r="D97" s="240"/>
      <c r="E97" s="240"/>
    </row>
    <row r="98" spans="1:5" ht="14.25">
      <c r="A98" s="1"/>
      <c r="B98" s="85"/>
      <c r="C98" s="240"/>
      <c r="D98" s="240"/>
      <c r="E98" s="240"/>
    </row>
    <row r="99" spans="1:5" ht="14.25">
      <c r="A99" s="1"/>
      <c r="B99" s="85"/>
      <c r="C99" s="240"/>
      <c r="D99" s="240"/>
      <c r="E99" s="240"/>
    </row>
    <row r="100" spans="1:5" ht="14.25">
      <c r="A100" s="1"/>
      <c r="B100" s="85"/>
      <c r="C100" s="240"/>
      <c r="D100" s="240"/>
      <c r="E100" s="240"/>
    </row>
    <row r="101" spans="1:5" ht="14.25">
      <c r="A101" s="1"/>
      <c r="B101" s="85"/>
      <c r="C101" s="240"/>
      <c r="D101" s="240"/>
      <c r="E101" s="240"/>
    </row>
    <row r="102" spans="1:5" ht="14.25">
      <c r="A102" s="1"/>
      <c r="B102" s="85"/>
      <c r="C102" s="240"/>
      <c r="D102" s="240"/>
      <c r="E102" s="240"/>
    </row>
    <row r="103" spans="1:5" ht="14.25">
      <c r="A103" s="1"/>
      <c r="B103" s="85"/>
      <c r="C103" s="240"/>
      <c r="D103" s="240"/>
      <c r="E103" s="240"/>
    </row>
    <row r="104" spans="1:5" ht="14.25">
      <c r="A104" s="1"/>
      <c r="B104" s="85"/>
      <c r="C104" s="240"/>
      <c r="D104" s="240"/>
      <c r="E104" s="240"/>
    </row>
    <row r="105" spans="1:5" ht="14.25">
      <c r="A105" s="1"/>
      <c r="B105" s="85"/>
      <c r="C105" s="240"/>
      <c r="D105" s="240"/>
      <c r="E105" s="240"/>
    </row>
    <row r="106" spans="1:5" ht="14.25">
      <c r="A106" s="1"/>
      <c r="B106" s="85"/>
      <c r="C106" s="240"/>
      <c r="D106" s="240"/>
      <c r="E106" s="240"/>
    </row>
    <row r="107" spans="1:5" ht="14.25">
      <c r="A107" s="1"/>
      <c r="B107" s="85"/>
      <c r="C107" s="240"/>
      <c r="D107" s="240"/>
      <c r="E107" s="240"/>
    </row>
    <row r="108" spans="1:5" ht="14.25">
      <c r="A108" s="1"/>
      <c r="B108" s="85"/>
      <c r="C108" s="240"/>
      <c r="D108" s="240"/>
      <c r="E108" s="240"/>
    </row>
    <row r="109" spans="1:5" ht="14.25">
      <c r="A109" s="1"/>
      <c r="B109" s="85"/>
      <c r="C109" s="240"/>
      <c r="D109" s="240"/>
      <c r="E109" s="240"/>
    </row>
    <row r="110" spans="1:5" ht="14.25">
      <c r="A110" s="1"/>
      <c r="B110" s="85"/>
      <c r="C110" s="240"/>
      <c r="D110" s="240"/>
      <c r="E110" s="240"/>
    </row>
    <row r="111" spans="1:5" ht="14.25">
      <c r="A111" s="1"/>
      <c r="B111" s="85"/>
      <c r="C111" s="240"/>
      <c r="D111" s="240"/>
      <c r="E111" s="240"/>
    </row>
    <row r="112" spans="1:5" ht="14.25">
      <c r="A112" s="1"/>
      <c r="B112" s="85"/>
      <c r="C112" s="240"/>
      <c r="D112" s="240"/>
      <c r="E112" s="240"/>
    </row>
    <row r="113" spans="1:5" ht="14.25">
      <c r="A113" s="1"/>
      <c r="B113" s="85"/>
      <c r="C113" s="240"/>
      <c r="D113" s="240"/>
      <c r="E113" s="240"/>
    </row>
    <row r="114" spans="1:5" ht="14.25">
      <c r="A114" s="1"/>
      <c r="B114" s="85"/>
      <c r="C114" s="240"/>
      <c r="D114" s="240"/>
      <c r="E114" s="240"/>
    </row>
    <row r="115" spans="1:5" ht="14.25">
      <c r="A115" s="1"/>
      <c r="B115" s="85"/>
      <c r="C115" s="240"/>
      <c r="D115" s="240"/>
      <c r="E115" s="240"/>
    </row>
    <row r="116" spans="1:5" ht="14.25">
      <c r="A116" s="1"/>
      <c r="B116" s="85"/>
      <c r="C116" s="240"/>
      <c r="D116" s="240"/>
      <c r="E116" s="240"/>
    </row>
    <row r="117" spans="1:5" ht="14.25">
      <c r="A117" s="1"/>
      <c r="B117" s="85"/>
      <c r="C117" s="240"/>
      <c r="D117" s="240"/>
      <c r="E117" s="240"/>
    </row>
    <row r="118" spans="1:5" ht="14.25">
      <c r="A118" s="1"/>
      <c r="B118" s="85"/>
      <c r="C118" s="240"/>
      <c r="D118" s="240"/>
      <c r="E118" s="240"/>
    </row>
    <row r="119" spans="1:5" ht="14.25">
      <c r="A119" s="1"/>
      <c r="B119" s="85"/>
      <c r="C119" s="240"/>
      <c r="D119" s="240"/>
      <c r="E119" s="240"/>
    </row>
    <row r="120" spans="1:5" ht="14.25">
      <c r="A120" s="1"/>
      <c r="B120" s="85"/>
      <c r="C120" s="240"/>
      <c r="D120" s="240"/>
      <c r="E120" s="240"/>
    </row>
    <row r="121" spans="1:5" ht="14.25">
      <c r="A121" s="1"/>
      <c r="B121" s="85"/>
      <c r="C121" s="240"/>
      <c r="D121" s="240"/>
      <c r="E121" s="240"/>
    </row>
    <row r="122" spans="1:5" ht="14.25">
      <c r="A122" s="1"/>
      <c r="B122" s="85"/>
      <c r="C122" s="240"/>
      <c r="D122" s="240"/>
      <c r="E122" s="240"/>
    </row>
    <row r="123" spans="1:5" ht="14.25">
      <c r="A123" s="1"/>
      <c r="B123" s="85"/>
      <c r="C123" s="240"/>
      <c r="D123" s="240"/>
      <c r="E123" s="240"/>
    </row>
    <row r="124" spans="1:5" ht="14.25">
      <c r="A124" s="1"/>
      <c r="B124" s="85"/>
      <c r="C124" s="240"/>
      <c r="D124" s="240"/>
      <c r="E124" s="240"/>
    </row>
    <row r="125" spans="1:5" ht="14.25">
      <c r="A125" s="1"/>
      <c r="B125" s="85"/>
      <c r="C125" s="240"/>
      <c r="D125" s="240"/>
      <c r="E125" s="240"/>
    </row>
    <row r="126" spans="1:5" ht="14.25">
      <c r="A126" s="1"/>
      <c r="B126" s="85"/>
      <c r="C126" s="240"/>
      <c r="D126" s="240"/>
      <c r="E126" s="240"/>
    </row>
    <row r="127" spans="1:5" ht="14.25">
      <c r="A127" s="1"/>
      <c r="B127" s="85"/>
      <c r="C127" s="240"/>
      <c r="D127" s="240"/>
      <c r="E127" s="240"/>
    </row>
    <row r="128" spans="1:5" ht="14.25">
      <c r="A128" s="1"/>
      <c r="B128" s="85"/>
      <c r="C128" s="240"/>
      <c r="D128" s="240"/>
      <c r="E128" s="240"/>
    </row>
    <row r="129" spans="1:5" ht="14.25">
      <c r="A129" s="1"/>
      <c r="B129" s="85"/>
      <c r="C129" s="240"/>
      <c r="D129" s="240"/>
      <c r="E129" s="240"/>
    </row>
    <row r="130" spans="1:5" ht="14.25">
      <c r="A130" s="1"/>
      <c r="B130" s="85"/>
      <c r="C130" s="240"/>
      <c r="D130" s="240"/>
      <c r="E130" s="240"/>
    </row>
    <row r="131" spans="1:5" ht="14.25">
      <c r="A131" s="1"/>
      <c r="B131" s="85"/>
      <c r="C131" s="240"/>
      <c r="D131" s="240"/>
      <c r="E131" s="240"/>
    </row>
    <row r="132" spans="1:5" ht="14.25">
      <c r="A132" s="1"/>
      <c r="B132" s="85"/>
      <c r="C132" s="240"/>
      <c r="D132" s="240"/>
      <c r="E132" s="240"/>
    </row>
    <row r="133" spans="1:5" ht="14.25">
      <c r="A133" s="1"/>
      <c r="B133" s="85"/>
      <c r="C133" s="240"/>
      <c r="D133" s="240"/>
      <c r="E133" s="240"/>
    </row>
    <row r="134" spans="1:5" ht="14.25">
      <c r="A134" s="1"/>
      <c r="B134" s="85"/>
      <c r="C134" s="240"/>
      <c r="D134" s="240"/>
      <c r="E134" s="240"/>
    </row>
    <row r="135" spans="1:5" ht="14.25">
      <c r="A135" s="1"/>
      <c r="B135" s="85"/>
      <c r="C135" s="240"/>
      <c r="D135" s="240"/>
      <c r="E135" s="240"/>
    </row>
    <row r="136" spans="1:5" ht="14.25">
      <c r="A136" s="1"/>
      <c r="B136" s="85"/>
      <c r="C136" s="240"/>
      <c r="D136" s="240"/>
      <c r="E136" s="240"/>
    </row>
    <row r="137" spans="1:5" ht="14.25">
      <c r="A137" s="1"/>
      <c r="B137" s="85"/>
      <c r="C137" s="240"/>
      <c r="D137" s="240"/>
      <c r="E137" s="240"/>
    </row>
    <row r="138" spans="1:5" ht="14.25">
      <c r="A138" s="1"/>
      <c r="B138" s="85"/>
      <c r="C138" s="240"/>
      <c r="D138" s="240"/>
      <c r="E138" s="240"/>
    </row>
    <row r="139" spans="1:5" ht="14.25">
      <c r="A139" s="1"/>
      <c r="B139" s="85"/>
      <c r="C139" s="240"/>
      <c r="D139" s="240"/>
      <c r="E139" s="240"/>
    </row>
    <row r="140" spans="1:5" ht="14.25">
      <c r="A140" s="1"/>
      <c r="B140" s="85"/>
      <c r="C140" s="240"/>
      <c r="D140" s="240"/>
      <c r="E140" s="240"/>
    </row>
    <row r="141" spans="1:5" ht="14.25">
      <c r="A141" s="1"/>
      <c r="B141" s="85"/>
      <c r="C141" s="240"/>
      <c r="D141" s="240"/>
      <c r="E141" s="240"/>
    </row>
    <row r="142" spans="1:5" ht="14.25">
      <c r="A142" s="1"/>
      <c r="B142" s="85"/>
      <c r="C142" s="240"/>
      <c r="D142" s="240"/>
      <c r="E142" s="240"/>
    </row>
    <row r="143" spans="1:5" ht="14.25">
      <c r="A143" s="1"/>
      <c r="B143" s="85"/>
      <c r="C143" s="240"/>
      <c r="D143" s="240"/>
      <c r="E143" s="240"/>
    </row>
    <row r="144" spans="1:5" ht="14.25">
      <c r="A144" s="1"/>
      <c r="B144" s="85"/>
      <c r="C144" s="240"/>
      <c r="D144" s="240"/>
      <c r="E144" s="240"/>
    </row>
    <row r="145" spans="1:5" ht="14.25">
      <c r="A145" s="1"/>
      <c r="B145" s="85"/>
      <c r="C145" s="240"/>
      <c r="D145" s="240"/>
      <c r="E145" s="240"/>
    </row>
    <row r="146" spans="1:5" ht="14.25">
      <c r="A146" s="1"/>
      <c r="B146" s="85"/>
      <c r="C146" s="240"/>
      <c r="D146" s="240"/>
      <c r="E146" s="240"/>
    </row>
    <row r="147" spans="1:5" ht="14.25">
      <c r="A147" s="1"/>
      <c r="B147" s="85"/>
      <c r="C147" s="240"/>
      <c r="D147" s="240"/>
      <c r="E147" s="240"/>
    </row>
    <row r="148" spans="1:5" ht="14.25">
      <c r="A148" s="1"/>
      <c r="B148" s="85"/>
      <c r="C148" s="240"/>
      <c r="D148" s="240"/>
      <c r="E148" s="240"/>
    </row>
    <row r="149" spans="1:5" ht="14.25">
      <c r="A149" s="1"/>
      <c r="B149" s="85"/>
      <c r="C149" s="240"/>
      <c r="D149" s="240"/>
      <c r="E149" s="240"/>
    </row>
    <row r="150" spans="1:5" ht="14.25">
      <c r="A150" s="1"/>
      <c r="B150" s="85"/>
      <c r="C150" s="240"/>
      <c r="D150" s="240"/>
      <c r="E150" s="240"/>
    </row>
    <row r="151" spans="1:5" ht="14.25">
      <c r="A151" s="1"/>
      <c r="B151" s="85"/>
      <c r="C151" s="240"/>
      <c r="D151" s="240"/>
      <c r="E151" s="240"/>
    </row>
    <row r="152" spans="1:5" ht="14.25">
      <c r="A152" s="1"/>
      <c r="B152" s="85"/>
      <c r="C152" s="240"/>
      <c r="D152" s="240"/>
      <c r="E152" s="240"/>
    </row>
    <row r="153" spans="1:5" ht="14.25">
      <c r="A153" s="1"/>
      <c r="B153" s="85"/>
      <c r="C153" s="240"/>
      <c r="D153" s="240"/>
      <c r="E153" s="240"/>
    </row>
    <row r="154" spans="1:5" ht="14.25">
      <c r="A154" s="1"/>
      <c r="B154" s="85"/>
      <c r="C154" s="240"/>
      <c r="D154" s="240"/>
      <c r="E154" s="240"/>
    </row>
    <row r="155" spans="1:5" ht="14.25">
      <c r="A155" s="1"/>
      <c r="B155" s="85"/>
      <c r="C155" s="240"/>
      <c r="D155" s="240"/>
      <c r="E155" s="240"/>
    </row>
    <row r="156" spans="1:5" ht="14.25">
      <c r="A156" s="1"/>
      <c r="B156" s="85"/>
      <c r="C156" s="240"/>
      <c r="D156" s="240"/>
      <c r="E156" s="240"/>
    </row>
    <row r="157" spans="1:5" ht="14.25">
      <c r="A157" s="1"/>
      <c r="B157" s="85"/>
      <c r="C157" s="240"/>
      <c r="D157" s="240"/>
      <c r="E157" s="240"/>
    </row>
    <row r="158" spans="1:5" ht="14.25">
      <c r="A158" s="1"/>
      <c r="B158" s="85"/>
      <c r="C158" s="240"/>
      <c r="D158" s="240"/>
      <c r="E158" s="240"/>
    </row>
    <row r="159" spans="1:5" ht="14.25">
      <c r="A159" s="1"/>
      <c r="B159" s="85"/>
      <c r="C159" s="240"/>
      <c r="D159" s="240"/>
      <c r="E159" s="240"/>
    </row>
    <row r="160" spans="1:5" ht="14.25">
      <c r="A160" s="1"/>
      <c r="B160" s="85"/>
      <c r="C160" s="240"/>
      <c r="D160" s="240"/>
      <c r="E160" s="240"/>
    </row>
    <row r="161" spans="1:5" ht="14.25">
      <c r="A161" s="1"/>
      <c r="B161" s="85"/>
      <c r="C161" s="240"/>
      <c r="D161" s="240"/>
      <c r="E161" s="240"/>
    </row>
    <row r="162" spans="1:5" ht="14.25">
      <c r="A162" s="1"/>
      <c r="B162" s="85"/>
      <c r="C162" s="240"/>
      <c r="D162" s="240"/>
      <c r="E162" s="240"/>
    </row>
    <row r="163" spans="1:5" ht="14.25">
      <c r="A163" s="1"/>
      <c r="B163" s="85"/>
      <c r="C163" s="240"/>
      <c r="D163" s="240"/>
      <c r="E163" s="240"/>
    </row>
    <row r="164" spans="1:5" ht="14.25">
      <c r="A164" s="1"/>
      <c r="B164" s="85"/>
      <c r="C164" s="240"/>
      <c r="D164" s="240"/>
      <c r="E164" s="240"/>
    </row>
    <row r="165" spans="1:5" ht="14.25">
      <c r="A165" s="1"/>
      <c r="B165" s="85"/>
      <c r="C165" s="240"/>
      <c r="D165" s="240"/>
      <c r="E165" s="240"/>
    </row>
    <row r="166" spans="1:5" ht="14.25">
      <c r="A166" s="1"/>
      <c r="B166" s="85"/>
      <c r="C166" s="240"/>
      <c r="D166" s="240"/>
      <c r="E166" s="240"/>
    </row>
    <row r="167" spans="1:5" ht="14.25">
      <c r="A167" s="1"/>
      <c r="B167" s="85"/>
      <c r="C167" s="240"/>
      <c r="D167" s="240"/>
      <c r="E167" s="240"/>
    </row>
    <row r="168" spans="1:5" ht="14.25">
      <c r="A168" s="1"/>
      <c r="B168" s="85"/>
      <c r="C168" s="240"/>
      <c r="D168" s="240"/>
      <c r="E168" s="240"/>
    </row>
    <row r="169" spans="1:5" ht="14.25">
      <c r="A169" s="1"/>
      <c r="B169" s="85"/>
      <c r="C169" s="240"/>
      <c r="D169" s="240"/>
      <c r="E169" s="240"/>
    </row>
    <row r="170" spans="1:5" ht="14.25">
      <c r="A170" s="1"/>
      <c r="B170" s="85"/>
      <c r="C170" s="240"/>
      <c r="D170" s="240"/>
      <c r="E170" s="240"/>
    </row>
    <row r="171" spans="1:5" ht="14.25">
      <c r="A171" s="1"/>
      <c r="B171" s="85"/>
      <c r="C171" s="240"/>
      <c r="D171" s="240"/>
      <c r="E171" s="240"/>
    </row>
    <row r="172" spans="1:5" ht="14.25">
      <c r="A172" s="1"/>
      <c r="B172" s="85"/>
      <c r="C172" s="240"/>
      <c r="D172" s="240"/>
      <c r="E172" s="240"/>
    </row>
    <row r="173" spans="1:5" ht="14.25">
      <c r="A173" s="1"/>
      <c r="B173" s="85"/>
      <c r="C173" s="240"/>
      <c r="D173" s="240"/>
      <c r="E173" s="240"/>
    </row>
    <row r="174" spans="1:5" ht="14.25">
      <c r="A174" s="1"/>
      <c r="B174" s="85"/>
      <c r="C174" s="240"/>
      <c r="D174" s="240"/>
      <c r="E174" s="240"/>
    </row>
    <row r="175" spans="1:5" ht="14.25">
      <c r="A175" s="1"/>
      <c r="B175" s="85"/>
      <c r="C175" s="240"/>
      <c r="D175" s="240"/>
      <c r="E175" s="240"/>
    </row>
    <row r="176" spans="1:5" ht="14.25">
      <c r="A176" s="1"/>
      <c r="B176" s="85"/>
      <c r="C176" s="240"/>
      <c r="D176" s="240"/>
      <c r="E176" s="240"/>
    </row>
    <row r="177" spans="1:5" ht="14.25">
      <c r="A177" s="1"/>
      <c r="B177" s="85"/>
      <c r="C177" s="240"/>
      <c r="D177" s="240"/>
      <c r="E177" s="240"/>
    </row>
    <row r="178" spans="1:5" ht="14.25">
      <c r="A178" s="1"/>
      <c r="B178" s="85"/>
      <c r="C178" s="240"/>
      <c r="D178" s="240"/>
      <c r="E178" s="240"/>
    </row>
    <row r="179" spans="1:5" ht="14.25">
      <c r="A179" s="1"/>
      <c r="B179" s="85"/>
      <c r="C179" s="240"/>
      <c r="D179" s="240"/>
      <c r="E179" s="240"/>
    </row>
    <row r="180" spans="1:5" ht="14.25">
      <c r="A180" s="1"/>
      <c r="B180" s="85"/>
      <c r="C180" s="240"/>
      <c r="D180" s="240"/>
      <c r="E180" s="240"/>
    </row>
    <row r="181" spans="1:5" ht="14.25">
      <c r="A181" s="1"/>
      <c r="B181" s="85"/>
      <c r="C181" s="240"/>
      <c r="D181" s="240"/>
      <c r="E181" s="240"/>
    </row>
    <row r="182" spans="1:5" ht="14.25">
      <c r="A182" s="1"/>
      <c r="B182" s="85"/>
      <c r="C182" s="240"/>
      <c r="D182" s="240"/>
      <c r="E182" s="240"/>
    </row>
    <row r="183" spans="1:5" ht="14.25">
      <c r="A183" s="1"/>
      <c r="B183" s="85"/>
      <c r="C183" s="240"/>
      <c r="D183" s="240"/>
      <c r="E183" s="240"/>
    </row>
    <row r="184" spans="1:5" ht="14.25">
      <c r="A184" s="1"/>
      <c r="B184" s="85"/>
      <c r="C184" s="240"/>
      <c r="D184" s="240"/>
      <c r="E184" s="240"/>
    </row>
    <row r="185" spans="1:5" ht="14.25">
      <c r="A185" s="1"/>
      <c r="B185" s="85"/>
      <c r="C185" s="240"/>
      <c r="D185" s="240"/>
      <c r="E185" s="240"/>
    </row>
    <row r="186" spans="1:5" ht="14.25">
      <c r="A186" s="1"/>
      <c r="B186" s="85"/>
      <c r="C186" s="240"/>
      <c r="D186" s="240"/>
      <c r="E186" s="240"/>
    </row>
    <row r="187" spans="1:5" ht="14.25">
      <c r="A187" s="1"/>
      <c r="B187" s="85"/>
      <c r="C187" s="240"/>
      <c r="D187" s="240"/>
      <c r="E187" s="240"/>
    </row>
    <row r="188" spans="1:5" ht="14.25">
      <c r="A188" s="1"/>
      <c r="B188" s="85"/>
      <c r="C188" s="240"/>
      <c r="D188" s="240"/>
      <c r="E188" s="240"/>
    </row>
    <row r="189" spans="1:5" ht="14.25">
      <c r="A189" s="1"/>
      <c r="B189" s="85"/>
      <c r="C189" s="240"/>
      <c r="D189" s="240"/>
      <c r="E189" s="240"/>
    </row>
    <row r="190" spans="1:5" ht="14.25">
      <c r="A190" s="1"/>
      <c r="B190" s="85"/>
      <c r="C190" s="240"/>
      <c r="D190" s="240"/>
      <c r="E190" s="240"/>
    </row>
    <row r="191" spans="1:5" ht="14.25">
      <c r="A191" s="1"/>
      <c r="B191" s="85"/>
      <c r="C191" s="240"/>
      <c r="D191" s="240"/>
      <c r="E191" s="240"/>
    </row>
    <row r="192" spans="1:5" ht="14.25">
      <c r="A192" s="1"/>
      <c r="B192" s="85"/>
      <c r="C192" s="240"/>
      <c r="D192" s="240"/>
      <c r="E192" s="240"/>
    </row>
    <row r="193" spans="1:5" ht="14.25">
      <c r="A193" s="1"/>
      <c r="B193" s="85"/>
      <c r="C193" s="240"/>
      <c r="D193" s="240"/>
      <c r="E193" s="240"/>
    </row>
    <row r="194" spans="1:5" ht="14.25">
      <c r="A194" s="1"/>
      <c r="B194" s="85"/>
      <c r="C194" s="240"/>
      <c r="D194" s="240"/>
      <c r="E194" s="240"/>
    </row>
    <row r="195" spans="1:5" ht="14.25">
      <c r="A195" s="1"/>
      <c r="B195" s="85"/>
      <c r="C195" s="240"/>
      <c r="D195" s="240"/>
      <c r="E195" s="240"/>
    </row>
    <row r="196" spans="1:5" ht="14.25">
      <c r="A196" s="1"/>
      <c r="B196" s="85"/>
      <c r="C196" s="240"/>
      <c r="D196" s="240"/>
      <c r="E196" s="240"/>
    </row>
    <row r="197" spans="1:5" ht="14.25">
      <c r="A197" s="1"/>
      <c r="B197" s="85"/>
      <c r="C197" s="240"/>
      <c r="D197" s="240"/>
      <c r="E197" s="240"/>
    </row>
    <row r="198" spans="1:5" ht="14.25">
      <c r="A198" s="1"/>
      <c r="B198" s="85"/>
      <c r="C198" s="240"/>
      <c r="D198" s="240"/>
      <c r="E198" s="240"/>
    </row>
    <row r="199" spans="1:5" ht="14.25">
      <c r="A199" s="1"/>
      <c r="B199" s="85"/>
      <c r="C199" s="240"/>
      <c r="D199" s="240"/>
      <c r="E199" s="240"/>
    </row>
    <row r="200" spans="1:5" ht="14.25">
      <c r="A200" s="1"/>
      <c r="B200" s="85"/>
      <c r="C200" s="240"/>
      <c r="D200" s="240"/>
      <c r="E200" s="240"/>
    </row>
    <row r="201" spans="1:5" ht="14.25">
      <c r="A201" s="1"/>
      <c r="B201" s="85"/>
      <c r="C201" s="240"/>
      <c r="D201" s="240"/>
      <c r="E201" s="240"/>
    </row>
    <row r="202" spans="1:5" ht="14.25">
      <c r="A202" s="1"/>
      <c r="B202" s="85"/>
      <c r="C202" s="240"/>
      <c r="D202" s="240"/>
      <c r="E202" s="240"/>
    </row>
    <row r="203" spans="1:5" ht="14.25">
      <c r="A203" s="1"/>
      <c r="B203" s="85"/>
      <c r="C203" s="240"/>
      <c r="D203" s="240"/>
      <c r="E203" s="240"/>
    </row>
    <row r="204" spans="1:5" ht="14.25">
      <c r="A204" s="1"/>
      <c r="B204" s="85"/>
      <c r="C204" s="240"/>
      <c r="D204" s="240"/>
      <c r="E204" s="240"/>
    </row>
    <row r="205" spans="1:5" ht="14.25">
      <c r="A205" s="1"/>
      <c r="B205" s="85"/>
      <c r="C205" s="240"/>
      <c r="D205" s="240"/>
      <c r="E205" s="240"/>
    </row>
    <row r="206" spans="1:5" ht="14.25">
      <c r="A206" s="1"/>
      <c r="B206" s="85"/>
      <c r="C206" s="240"/>
      <c r="D206" s="240"/>
      <c r="E206" s="240"/>
    </row>
    <row r="207" spans="1:5" ht="14.25">
      <c r="A207" s="1"/>
      <c r="B207" s="85"/>
      <c r="C207" s="240"/>
      <c r="D207" s="240"/>
      <c r="E207" s="240"/>
    </row>
    <row r="208" spans="1:5" ht="14.25">
      <c r="A208" s="1"/>
      <c r="B208" s="85"/>
      <c r="C208" s="240"/>
      <c r="D208" s="240"/>
      <c r="E208" s="240"/>
    </row>
    <row r="209" spans="1:5" ht="14.25">
      <c r="A209" s="1"/>
      <c r="B209" s="85"/>
      <c r="C209" s="240"/>
      <c r="D209" s="240"/>
      <c r="E209" s="240"/>
    </row>
    <row r="210" spans="1:5" ht="14.25">
      <c r="A210" s="1"/>
      <c r="B210" s="85"/>
      <c r="C210" s="240"/>
      <c r="D210" s="240"/>
      <c r="E210" s="240"/>
    </row>
    <row r="211" spans="1:5" ht="14.25">
      <c r="A211" s="1"/>
      <c r="B211" s="85"/>
      <c r="C211" s="240"/>
      <c r="D211" s="240"/>
      <c r="E211" s="240"/>
    </row>
    <row r="212" spans="1:5" ht="14.25">
      <c r="A212" s="1"/>
      <c r="B212" s="85"/>
      <c r="C212" s="240"/>
      <c r="D212" s="240"/>
      <c r="E212" s="240"/>
    </row>
    <row r="213" spans="1:5" ht="14.25">
      <c r="A213" s="1"/>
      <c r="B213" s="85"/>
      <c r="C213" s="240"/>
      <c r="D213" s="240"/>
      <c r="E213" s="240"/>
    </row>
    <row r="214" spans="1:5" ht="14.25">
      <c r="A214" s="1"/>
      <c r="B214" s="85"/>
      <c r="C214" s="240"/>
      <c r="D214" s="240"/>
      <c r="E214" s="240"/>
    </row>
    <row r="215" spans="1:5" ht="14.25">
      <c r="A215" s="1"/>
      <c r="B215" s="85"/>
      <c r="C215" s="240"/>
      <c r="D215" s="240"/>
      <c r="E215" s="240"/>
    </row>
    <row r="216" spans="1:5" ht="14.25">
      <c r="A216" s="1"/>
      <c r="B216" s="85"/>
      <c r="C216" s="240"/>
      <c r="D216" s="240"/>
      <c r="E216" s="240"/>
    </row>
    <row r="217" spans="1:5" ht="14.25">
      <c r="A217" s="1"/>
      <c r="B217" s="85"/>
      <c r="C217" s="240"/>
      <c r="D217" s="240"/>
      <c r="E217" s="240"/>
    </row>
    <row r="218" spans="1:5" ht="14.25">
      <c r="A218" s="1"/>
      <c r="B218" s="85"/>
      <c r="C218" s="240"/>
      <c r="D218" s="240"/>
      <c r="E218" s="240"/>
    </row>
    <row r="219" spans="1:5" ht="14.25">
      <c r="A219" s="1"/>
      <c r="B219" s="85"/>
      <c r="C219" s="240"/>
      <c r="D219" s="240"/>
      <c r="E219" s="240"/>
    </row>
    <row r="220" spans="1:5" ht="14.25">
      <c r="A220" s="1"/>
      <c r="B220" s="85"/>
      <c r="C220" s="240"/>
      <c r="D220" s="240"/>
      <c r="E220" s="240"/>
    </row>
    <row r="221" spans="1:5" ht="14.25">
      <c r="A221" s="1"/>
      <c r="B221" s="85"/>
      <c r="C221" s="240"/>
      <c r="D221" s="240"/>
      <c r="E221" s="240"/>
    </row>
    <row r="222" spans="1:5" ht="14.25">
      <c r="A222" s="1"/>
      <c r="B222" s="85"/>
      <c r="C222" s="240"/>
      <c r="D222" s="240"/>
      <c r="E222" s="240"/>
    </row>
    <row r="223" spans="1:5" ht="14.25">
      <c r="A223" s="1"/>
      <c r="B223" s="85"/>
      <c r="C223" s="240"/>
      <c r="D223" s="240"/>
      <c r="E223" s="240"/>
    </row>
    <row r="224" spans="1:5" ht="14.25">
      <c r="A224" s="1"/>
      <c r="B224" s="85"/>
      <c r="C224" s="240"/>
      <c r="D224" s="240"/>
      <c r="E224" s="240"/>
    </row>
    <row r="225" spans="1:5" ht="14.25">
      <c r="A225" s="1"/>
      <c r="B225" s="85"/>
      <c r="C225" s="240"/>
      <c r="D225" s="240"/>
      <c r="E225" s="240"/>
    </row>
    <row r="226" spans="1:5" ht="14.25">
      <c r="A226" s="1"/>
      <c r="B226" s="85"/>
      <c r="C226" s="240"/>
      <c r="D226" s="240"/>
      <c r="E226" s="240"/>
    </row>
    <row r="227" spans="1:5" ht="14.25">
      <c r="A227" s="1"/>
      <c r="B227" s="85"/>
      <c r="C227" s="240"/>
      <c r="D227" s="240"/>
      <c r="E227" s="240"/>
    </row>
    <row r="228" spans="1:5" ht="14.25">
      <c r="A228" s="1"/>
      <c r="B228" s="85"/>
      <c r="C228" s="240"/>
      <c r="D228" s="240"/>
      <c r="E228" s="240"/>
    </row>
    <row r="229" spans="1:5" ht="14.25">
      <c r="A229" s="1"/>
      <c r="B229" s="85"/>
      <c r="C229" s="240"/>
      <c r="D229" s="240"/>
      <c r="E229" s="240"/>
    </row>
    <row r="230" spans="1:5" ht="14.25">
      <c r="A230" s="1"/>
      <c r="B230" s="85"/>
      <c r="C230" s="240"/>
      <c r="D230" s="240"/>
      <c r="E230" s="240"/>
    </row>
    <row r="231" spans="1:5" ht="14.25">
      <c r="A231" s="1"/>
      <c r="B231" s="85"/>
      <c r="C231" s="240"/>
      <c r="D231" s="240"/>
      <c r="E231" s="240"/>
    </row>
    <row r="232" spans="1:5" ht="14.25">
      <c r="A232" s="1"/>
      <c r="B232" s="85"/>
      <c r="C232" s="240"/>
      <c r="D232" s="240"/>
      <c r="E232" s="240"/>
    </row>
    <row r="233" spans="1:5" ht="14.25">
      <c r="A233" s="1"/>
      <c r="B233" s="85"/>
      <c r="C233" s="240"/>
      <c r="D233" s="240"/>
      <c r="E233" s="240"/>
    </row>
    <row r="234" spans="1:5" ht="14.25">
      <c r="A234" s="1"/>
      <c r="B234" s="85"/>
      <c r="C234" s="240"/>
      <c r="D234" s="240"/>
      <c r="E234" s="240"/>
    </row>
    <row r="235" spans="1:5" ht="14.25">
      <c r="A235" s="1"/>
      <c r="B235" s="85"/>
      <c r="C235" s="240"/>
      <c r="D235" s="240"/>
      <c r="E235" s="240"/>
    </row>
    <row r="236" spans="1:5" ht="14.25">
      <c r="A236" s="1"/>
      <c r="B236" s="85"/>
      <c r="C236" s="240"/>
      <c r="D236" s="240"/>
      <c r="E236" s="240"/>
    </row>
    <row r="237" spans="1:5" ht="14.25">
      <c r="A237" s="1"/>
      <c r="B237" s="85"/>
      <c r="C237" s="240"/>
      <c r="D237" s="240"/>
      <c r="E237" s="240"/>
    </row>
    <row r="238" spans="1:5" ht="14.25">
      <c r="A238" s="1"/>
      <c r="B238" s="85"/>
      <c r="C238" s="240"/>
      <c r="D238" s="240"/>
      <c r="E238" s="240"/>
    </row>
    <row r="239" spans="1:5" ht="14.25">
      <c r="A239" s="1"/>
      <c r="B239" s="85"/>
      <c r="C239" s="240"/>
      <c r="D239" s="240"/>
      <c r="E239" s="240"/>
    </row>
    <row r="240" spans="1:5" ht="14.25">
      <c r="A240" s="1"/>
      <c r="B240" s="85"/>
      <c r="C240" s="240"/>
      <c r="D240" s="240"/>
      <c r="E240" s="240"/>
    </row>
    <row r="241" spans="1:5" ht="14.25">
      <c r="A241" s="1"/>
      <c r="B241" s="85"/>
      <c r="C241" s="240"/>
      <c r="D241" s="240"/>
      <c r="E241" s="240"/>
    </row>
    <row r="242" spans="1:5" ht="14.25">
      <c r="A242" s="1"/>
      <c r="B242" s="85"/>
      <c r="C242" s="240"/>
      <c r="D242" s="240"/>
      <c r="E242" s="240"/>
    </row>
    <row r="243" spans="1:5" ht="14.25">
      <c r="A243" s="1"/>
      <c r="B243" s="85"/>
      <c r="C243" s="240"/>
      <c r="D243" s="240"/>
      <c r="E243" s="240"/>
    </row>
    <row r="244" spans="1:5" ht="14.25">
      <c r="A244" s="1"/>
      <c r="B244" s="85"/>
      <c r="C244" s="240"/>
      <c r="D244" s="240"/>
      <c r="E244" s="240"/>
    </row>
    <row r="245" spans="1:5" ht="14.25">
      <c r="A245" s="1"/>
      <c r="B245" s="85"/>
      <c r="C245" s="240"/>
      <c r="D245" s="240"/>
      <c r="E245" s="240"/>
    </row>
    <row r="246" spans="1:5" ht="14.25">
      <c r="A246" s="1"/>
      <c r="B246" s="85"/>
      <c r="C246" s="240"/>
      <c r="D246" s="240"/>
      <c r="E246" s="240"/>
    </row>
    <row r="247" spans="1:5" ht="14.25">
      <c r="A247" s="1"/>
      <c r="B247" s="85"/>
      <c r="C247" s="240"/>
      <c r="D247" s="240"/>
      <c r="E247" s="240"/>
    </row>
    <row r="248" spans="1:5" ht="14.25">
      <c r="A248" s="1"/>
      <c r="B248" s="85"/>
      <c r="C248" s="240"/>
      <c r="D248" s="240"/>
      <c r="E248" s="240"/>
    </row>
    <row r="249" spans="1:5" ht="14.25">
      <c r="A249" s="1"/>
      <c r="B249" s="85"/>
      <c r="C249" s="240"/>
      <c r="D249" s="240"/>
      <c r="E249" s="240"/>
    </row>
    <row r="250" spans="1:5" ht="14.25">
      <c r="A250" s="1"/>
      <c r="B250" s="85"/>
      <c r="C250" s="240"/>
      <c r="D250" s="240"/>
      <c r="E250" s="240"/>
    </row>
    <row r="251" spans="1:5" ht="14.25">
      <c r="A251" s="1"/>
      <c r="B251" s="85"/>
      <c r="C251" s="240"/>
      <c r="D251" s="240"/>
      <c r="E251" s="240"/>
    </row>
    <row r="252" spans="1:5" ht="14.25">
      <c r="A252" s="1"/>
      <c r="B252" s="85"/>
      <c r="C252" s="240"/>
      <c r="D252" s="240"/>
      <c r="E252" s="240"/>
    </row>
    <row r="253" spans="1:5" ht="14.25">
      <c r="A253" s="1"/>
      <c r="B253" s="85"/>
      <c r="C253" s="240"/>
      <c r="D253" s="240"/>
      <c r="E253" s="240"/>
    </row>
    <row r="254" spans="1:5" ht="14.25">
      <c r="A254" s="1"/>
      <c r="B254" s="85"/>
      <c r="C254" s="240"/>
      <c r="D254" s="240"/>
      <c r="E254" s="240"/>
    </row>
    <row r="255" spans="1:5" ht="14.25">
      <c r="A255" s="1"/>
      <c r="B255" s="85"/>
      <c r="C255" s="240"/>
      <c r="D255" s="240"/>
      <c r="E255" s="240"/>
    </row>
    <row r="256" spans="1:5" ht="14.25">
      <c r="A256" s="1"/>
      <c r="B256" s="85"/>
      <c r="C256" s="240"/>
      <c r="D256" s="240"/>
      <c r="E256" s="240"/>
    </row>
    <row r="257" spans="1:5" ht="14.25">
      <c r="A257" s="1"/>
      <c r="B257" s="85"/>
      <c r="C257" s="240"/>
      <c r="D257" s="240"/>
      <c r="E257" s="240"/>
    </row>
    <row r="258" spans="1:5" ht="14.25">
      <c r="A258" s="1"/>
      <c r="B258" s="85"/>
      <c r="C258" s="240"/>
      <c r="D258" s="240"/>
      <c r="E258" s="240"/>
    </row>
    <row r="259" spans="1:5" ht="14.25">
      <c r="A259" s="1"/>
      <c r="B259" s="85"/>
      <c r="C259" s="240"/>
      <c r="D259" s="240"/>
      <c r="E259" s="240"/>
    </row>
    <row r="260" spans="1:5" ht="14.25">
      <c r="A260" s="1"/>
      <c r="B260" s="85"/>
      <c r="C260" s="240"/>
      <c r="D260" s="240"/>
      <c r="E260" s="240"/>
    </row>
    <row r="261" spans="1:5" ht="14.25">
      <c r="A261" s="1"/>
      <c r="B261" s="85"/>
      <c r="C261" s="240"/>
      <c r="D261" s="240"/>
      <c r="E261" s="240"/>
    </row>
    <row r="262" spans="1:5" ht="14.25">
      <c r="A262" s="1"/>
      <c r="B262" s="85"/>
      <c r="C262" s="240"/>
      <c r="D262" s="240"/>
      <c r="E262" s="240"/>
    </row>
    <row r="263" spans="1:5" ht="14.25">
      <c r="A263" s="1"/>
      <c r="B263" s="85"/>
      <c r="C263" s="240"/>
      <c r="D263" s="240"/>
      <c r="E263" s="240"/>
    </row>
    <row r="264" spans="1:5" ht="14.25">
      <c r="A264" s="1"/>
      <c r="B264" s="85"/>
      <c r="C264" s="240"/>
      <c r="D264" s="240"/>
      <c r="E264" s="240"/>
    </row>
    <row r="265" spans="1:5" ht="14.25">
      <c r="A265" s="1"/>
      <c r="B265" s="85"/>
      <c r="C265" s="240"/>
      <c r="D265" s="240"/>
      <c r="E265" s="240"/>
    </row>
    <row r="266" spans="1:5" ht="14.25">
      <c r="A266" s="1"/>
      <c r="B266" s="85"/>
      <c r="C266" s="240"/>
      <c r="D266" s="240"/>
      <c r="E266" s="240"/>
    </row>
    <row r="267" spans="1:5" ht="14.25">
      <c r="A267" s="1"/>
      <c r="B267" s="85"/>
      <c r="C267" s="240"/>
      <c r="D267" s="240"/>
      <c r="E267" s="240"/>
    </row>
    <row r="268" spans="1:5" ht="14.25">
      <c r="A268" s="1"/>
      <c r="B268" s="85"/>
      <c r="C268" s="240"/>
      <c r="D268" s="240"/>
      <c r="E268" s="240"/>
    </row>
    <row r="269" spans="1:5" ht="14.25">
      <c r="A269" s="1"/>
      <c r="B269" s="85"/>
      <c r="C269" s="240"/>
      <c r="D269" s="240"/>
      <c r="E269" s="240"/>
    </row>
    <row r="270" spans="1:5" ht="14.25">
      <c r="A270" s="1"/>
      <c r="B270" s="85"/>
      <c r="C270" s="240"/>
      <c r="D270" s="240"/>
      <c r="E270" s="240"/>
    </row>
    <row r="271" spans="1:5" ht="14.25">
      <c r="A271" s="1"/>
      <c r="B271" s="85"/>
      <c r="C271" s="240"/>
      <c r="D271" s="240"/>
      <c r="E271" s="240"/>
    </row>
    <row r="272" spans="1:5" ht="14.25">
      <c r="A272" s="1"/>
      <c r="B272" s="85"/>
      <c r="C272" s="240"/>
      <c r="D272" s="240"/>
      <c r="E272" s="240"/>
    </row>
    <row r="273" spans="1:5" ht="14.25">
      <c r="A273" s="1"/>
      <c r="B273" s="85"/>
      <c r="C273" s="240"/>
      <c r="D273" s="240"/>
      <c r="E273" s="240"/>
    </row>
    <row r="274" spans="1:5" ht="14.25">
      <c r="A274" s="1"/>
      <c r="B274" s="85"/>
      <c r="C274" s="240"/>
      <c r="D274" s="240"/>
      <c r="E274" s="240"/>
    </row>
    <row r="275" spans="1:5" ht="14.25">
      <c r="A275" s="1"/>
      <c r="B275" s="85"/>
      <c r="C275" s="240"/>
      <c r="D275" s="240"/>
      <c r="E275" s="240"/>
    </row>
    <row r="276" spans="1:5" ht="14.25">
      <c r="A276" s="1"/>
      <c r="B276" s="85"/>
      <c r="C276" s="240"/>
      <c r="D276" s="240"/>
      <c r="E276" s="240"/>
    </row>
    <row r="277" spans="1:5" ht="14.25">
      <c r="A277" s="1"/>
      <c r="B277" s="85"/>
      <c r="C277" s="240"/>
      <c r="D277" s="240"/>
      <c r="E277" s="240"/>
    </row>
    <row r="278" spans="1:5" ht="14.25">
      <c r="A278" s="1"/>
      <c r="B278" s="85"/>
      <c r="C278" s="240"/>
      <c r="D278" s="240"/>
      <c r="E278" s="240"/>
    </row>
    <row r="279" spans="1:5" ht="14.25">
      <c r="A279" s="1"/>
      <c r="B279" s="85"/>
      <c r="C279" s="240"/>
      <c r="D279" s="240"/>
      <c r="E279" s="240"/>
    </row>
    <row r="280" spans="1:5" ht="14.25">
      <c r="A280" s="1"/>
      <c r="B280" s="85"/>
      <c r="C280" s="240"/>
      <c r="D280" s="240"/>
      <c r="E280" s="240"/>
    </row>
  </sheetData>
  <printOptions horizontalCentered="1"/>
  <pageMargins left="0.7874015748031497" right="0.7874015748031497" top="0.984251968503937" bottom="0.984251968503937" header="0.5118110236220472" footer="0.5118110236220472"/>
  <pageSetup horizontalDpi="600" verticalDpi="600" orientation="portrait" paperSize="9" scale="48" r:id="rId1"/>
  <headerFooter alignWithMargins="0">
    <oddHeader>&amp;LMCI Management Spółka Akcyjna&amp;CSA-P 2002&amp;Rw tys. zł</oddHeader>
    <oddFooter>&amp;CKomisja Papierów Wartościowych i Giełd</oddFooter>
  </headerFooter>
</worksheet>
</file>

<file path=xl/worksheets/sheet5.xml><?xml version="1.0" encoding="utf-8"?>
<worksheet xmlns="http://schemas.openxmlformats.org/spreadsheetml/2006/main" xmlns:r="http://schemas.openxmlformats.org/officeDocument/2006/relationships">
  <dimension ref="A1:H1678"/>
  <sheetViews>
    <sheetView zoomScaleSheetLayoutView="85" workbookViewId="0" topLeftCell="A1">
      <selection activeCell="A1" sqref="A1"/>
    </sheetView>
  </sheetViews>
  <sheetFormatPr defaultColWidth="9.00390625" defaultRowHeight="12.75" zeroHeight="1"/>
  <cols>
    <col min="1" max="1" width="73.00390625" style="417" customWidth="1"/>
    <col min="2" max="2" width="17.75390625" style="418" customWidth="1"/>
    <col min="3" max="3" width="17.75390625" style="689" customWidth="1"/>
    <col min="4" max="4" width="17.75390625" style="419" customWidth="1"/>
    <col min="5" max="5" width="48.875" style="0" customWidth="1"/>
  </cols>
  <sheetData>
    <row r="1" spans="1:4" ht="14.25">
      <c r="A1" s="218" t="s">
        <v>1030</v>
      </c>
      <c r="B1" s="359"/>
      <c r="C1" s="458"/>
      <c r="D1" s="360"/>
    </row>
    <row r="2" spans="1:4" ht="15" thickBot="1">
      <c r="A2" s="361"/>
      <c r="B2" s="359"/>
      <c r="C2" s="458"/>
      <c r="D2" s="360"/>
    </row>
    <row r="3" spans="1:4" s="423" customFormat="1" ht="15" thickBot="1">
      <c r="A3" s="841"/>
      <c r="B3" s="842" t="s">
        <v>1016</v>
      </c>
      <c r="C3" s="843">
        <v>2003</v>
      </c>
      <c r="D3" s="844">
        <v>2002</v>
      </c>
    </row>
    <row r="4" spans="1:4" ht="28.5">
      <c r="A4" s="837" t="s">
        <v>789</v>
      </c>
      <c r="B4" s="838"/>
      <c r="C4" s="839">
        <v>49947</v>
      </c>
      <c r="D4" s="840">
        <v>37248</v>
      </c>
    </row>
    <row r="5" spans="1:4" ht="14.25">
      <c r="A5" s="98" t="s">
        <v>192</v>
      </c>
      <c r="B5" s="362"/>
      <c r="C5" s="363">
        <v>145</v>
      </c>
      <c r="D5" s="599">
        <v>57</v>
      </c>
    </row>
    <row r="6" spans="1:4" ht="14.25">
      <c r="A6" s="98" t="s">
        <v>1031</v>
      </c>
      <c r="B6" s="362">
        <v>27</v>
      </c>
      <c r="C6" s="363">
        <v>14011</v>
      </c>
      <c r="D6" s="599">
        <v>12281</v>
      </c>
    </row>
    <row r="7" spans="1:4" ht="14.25">
      <c r="A7" s="98" t="s">
        <v>1032</v>
      </c>
      <c r="B7" s="362">
        <v>28</v>
      </c>
      <c r="C7" s="363">
        <v>35936</v>
      </c>
      <c r="D7" s="599">
        <v>24967</v>
      </c>
    </row>
    <row r="8" spans="1:4" ht="14.25">
      <c r="A8" s="253" t="s">
        <v>790</v>
      </c>
      <c r="B8" s="362"/>
      <c r="C8" s="596">
        <v>36769</v>
      </c>
      <c r="D8" s="606">
        <v>27487</v>
      </c>
    </row>
    <row r="9" spans="1:4" s="2" customFormat="1" ht="14.25">
      <c r="A9" s="98" t="s">
        <v>192</v>
      </c>
      <c r="B9" s="362"/>
      <c r="C9" s="363">
        <v>20</v>
      </c>
      <c r="D9" s="599">
        <v>263</v>
      </c>
    </row>
    <row r="10" spans="1:4" s="2" customFormat="1" ht="14.25">
      <c r="A10" s="98" t="s">
        <v>1033</v>
      </c>
      <c r="B10" s="362">
        <v>29</v>
      </c>
      <c r="C10" s="603">
        <v>4575</v>
      </c>
      <c r="D10" s="622">
        <v>4906</v>
      </c>
    </row>
    <row r="11" spans="1:4" s="2" customFormat="1" ht="14.25">
      <c r="A11" s="98" t="s">
        <v>1034</v>
      </c>
      <c r="B11" s="362"/>
      <c r="C11" s="363">
        <v>32194</v>
      </c>
      <c r="D11" s="599">
        <v>22581</v>
      </c>
    </row>
    <row r="12" spans="1:4" ht="14.25">
      <c r="A12" s="253" t="s">
        <v>791</v>
      </c>
      <c r="B12" s="362"/>
      <c r="C12" s="596">
        <v>13178</v>
      </c>
      <c r="D12" s="606">
        <v>9761</v>
      </c>
    </row>
    <row r="13" spans="1:4" ht="14.25">
      <c r="A13" s="98" t="s">
        <v>1035</v>
      </c>
      <c r="B13" s="362">
        <v>29</v>
      </c>
      <c r="C13" s="363">
        <v>659</v>
      </c>
      <c r="D13" s="599">
        <v>450</v>
      </c>
    </row>
    <row r="14" spans="1:4" s="2" customFormat="1" ht="14.25">
      <c r="A14" s="98" t="s">
        <v>1036</v>
      </c>
      <c r="B14" s="362">
        <v>29</v>
      </c>
      <c r="C14" s="363">
        <v>11285</v>
      </c>
      <c r="D14" s="599">
        <v>14858</v>
      </c>
    </row>
    <row r="15" spans="1:4" ht="14.25">
      <c r="A15" s="253" t="s">
        <v>266</v>
      </c>
      <c r="B15" s="362"/>
      <c r="C15" s="596">
        <v>1234</v>
      </c>
      <c r="D15" s="606">
        <v>-5547</v>
      </c>
    </row>
    <row r="16" spans="1:4" ht="14.25">
      <c r="A16" s="98" t="s">
        <v>267</v>
      </c>
      <c r="B16" s="362"/>
      <c r="C16" s="363">
        <v>410</v>
      </c>
      <c r="D16" s="599">
        <v>920.85</v>
      </c>
    </row>
    <row r="17" spans="1:4" ht="14.25">
      <c r="A17" s="98" t="s">
        <v>792</v>
      </c>
      <c r="B17" s="362"/>
      <c r="C17" s="363">
        <v>13</v>
      </c>
      <c r="D17" s="599">
        <v>7</v>
      </c>
    </row>
    <row r="18" spans="1:4" ht="14.25">
      <c r="A18" s="98" t="s">
        <v>793</v>
      </c>
      <c r="B18" s="362"/>
      <c r="C18" s="363"/>
      <c r="D18" s="599"/>
    </row>
    <row r="19" spans="1:4" ht="14.25">
      <c r="A19" s="98" t="s">
        <v>794</v>
      </c>
      <c r="B19" s="362">
        <v>30</v>
      </c>
      <c r="C19" s="363">
        <v>397</v>
      </c>
      <c r="D19" s="599">
        <v>913.85</v>
      </c>
    </row>
    <row r="20" spans="1:4" ht="14.25">
      <c r="A20" s="98" t="s">
        <v>268</v>
      </c>
      <c r="B20" s="362"/>
      <c r="C20" s="363">
        <v>302</v>
      </c>
      <c r="D20" s="599">
        <v>828.06564</v>
      </c>
    </row>
    <row r="21" spans="1:4" ht="14.25">
      <c r="A21" s="98" t="s">
        <v>795</v>
      </c>
      <c r="B21" s="362"/>
      <c r="C21" s="363">
        <v>0</v>
      </c>
      <c r="D21" s="599">
        <v>14</v>
      </c>
    </row>
    <row r="22" spans="1:4" ht="14.25">
      <c r="A22" s="98" t="s">
        <v>796</v>
      </c>
      <c r="B22" s="362"/>
      <c r="C22" s="363">
        <v>69</v>
      </c>
      <c r="D22" s="599">
        <v>313</v>
      </c>
    </row>
    <row r="23" spans="1:4" ht="14.25">
      <c r="A23" s="98" t="s">
        <v>33</v>
      </c>
      <c r="B23" s="362">
        <v>31</v>
      </c>
      <c r="C23" s="363">
        <v>233</v>
      </c>
      <c r="D23" s="599">
        <v>501.06564000000003</v>
      </c>
    </row>
    <row r="24" spans="1:4" ht="14.25">
      <c r="A24" s="253" t="s">
        <v>798</v>
      </c>
      <c r="B24" s="362"/>
      <c r="C24" s="596">
        <v>1342</v>
      </c>
      <c r="D24" s="606">
        <v>-5454.215639999999</v>
      </c>
    </row>
    <row r="25" spans="1:4" ht="14.25">
      <c r="A25" s="98" t="s">
        <v>799</v>
      </c>
      <c r="B25" s="362">
        <v>32</v>
      </c>
      <c r="C25" s="603">
        <v>4184</v>
      </c>
      <c r="D25" s="622">
        <v>1751.80296</v>
      </c>
    </row>
    <row r="26" spans="1:4" ht="14.25">
      <c r="A26" s="98" t="s">
        <v>800</v>
      </c>
      <c r="B26" s="362"/>
      <c r="C26" s="363"/>
      <c r="D26" s="599"/>
    </row>
    <row r="27" spans="1:4" ht="14.25">
      <c r="A27" s="98" t="s">
        <v>192</v>
      </c>
      <c r="B27" s="362"/>
      <c r="C27" s="363"/>
      <c r="D27" s="599"/>
    </row>
    <row r="28" spans="1:4" ht="14.25">
      <c r="A28" s="98" t="s">
        <v>801</v>
      </c>
      <c r="B28" s="362"/>
      <c r="C28" s="603">
        <v>380</v>
      </c>
      <c r="D28" s="622">
        <v>1483.80296</v>
      </c>
    </row>
    <row r="29" spans="1:4" ht="14.25">
      <c r="A29" s="98" t="s">
        <v>192</v>
      </c>
      <c r="B29" s="362"/>
      <c r="C29" s="603">
        <v>152</v>
      </c>
      <c r="D29" s="622">
        <v>650.80296</v>
      </c>
    </row>
    <row r="30" spans="1:4" s="2" customFormat="1" ht="14.25">
      <c r="A30" s="98" t="s">
        <v>802</v>
      </c>
      <c r="B30" s="362"/>
      <c r="C30" s="363">
        <v>196</v>
      </c>
      <c r="D30" s="599">
        <v>140</v>
      </c>
    </row>
    <row r="31" spans="1:4" s="2" customFormat="1" ht="14.25">
      <c r="A31" s="98" t="s">
        <v>803</v>
      </c>
      <c r="B31" s="362"/>
      <c r="C31" s="363">
        <v>3594</v>
      </c>
      <c r="D31" s="599"/>
    </row>
    <row r="32" spans="1:4" ht="14.25">
      <c r="A32" s="98" t="s">
        <v>804</v>
      </c>
      <c r="B32" s="362"/>
      <c r="C32" s="363">
        <v>14</v>
      </c>
      <c r="D32" s="599">
        <v>128</v>
      </c>
    </row>
    <row r="33" spans="1:4" ht="14.25">
      <c r="A33" s="98" t="s">
        <v>805</v>
      </c>
      <c r="B33" s="362">
        <v>33</v>
      </c>
      <c r="C33" s="363">
        <v>5652</v>
      </c>
      <c r="D33" s="599">
        <v>19987</v>
      </c>
    </row>
    <row r="34" spans="1:4" ht="14.25">
      <c r="A34" s="98" t="s">
        <v>806</v>
      </c>
      <c r="B34" s="362"/>
      <c r="C34" s="363">
        <v>325</v>
      </c>
      <c r="D34" s="599">
        <v>1240</v>
      </c>
    </row>
    <row r="35" spans="1:4" ht="14.25">
      <c r="A35" s="254" t="s">
        <v>193</v>
      </c>
      <c r="B35" s="362"/>
      <c r="C35" s="363">
        <v>0</v>
      </c>
      <c r="D35" s="599">
        <v>2</v>
      </c>
    </row>
    <row r="36" spans="1:4" s="2" customFormat="1" ht="14.25">
      <c r="A36" s="98" t="s">
        <v>807</v>
      </c>
      <c r="B36" s="362"/>
      <c r="C36" s="363">
        <v>84</v>
      </c>
      <c r="D36" s="599">
        <v>4463</v>
      </c>
    </row>
    <row r="37" spans="1:4" s="2" customFormat="1" ht="14.25">
      <c r="A37" s="98" t="s">
        <v>808</v>
      </c>
      <c r="B37" s="362"/>
      <c r="C37" s="363">
        <v>4164</v>
      </c>
      <c r="D37" s="599">
        <v>10657</v>
      </c>
    </row>
    <row r="38" spans="1:4" ht="14.25">
      <c r="A38" s="98" t="s">
        <v>809</v>
      </c>
      <c r="B38" s="362"/>
      <c r="C38" s="363">
        <v>1079</v>
      </c>
      <c r="D38" s="599">
        <v>3627</v>
      </c>
    </row>
    <row r="39" spans="1:4" ht="28.5">
      <c r="A39" s="253" t="s">
        <v>1191</v>
      </c>
      <c r="B39" s="362">
        <v>34</v>
      </c>
      <c r="C39" s="603">
        <v>188</v>
      </c>
      <c r="D39" s="599">
        <v>147</v>
      </c>
    </row>
    <row r="40" spans="1:4" ht="14.25">
      <c r="A40" s="253" t="s">
        <v>1192</v>
      </c>
      <c r="B40" s="362"/>
      <c r="C40" s="596">
        <v>62</v>
      </c>
      <c r="D40" s="606">
        <v>-23542.41268</v>
      </c>
    </row>
    <row r="41" spans="1:4" ht="14.25">
      <c r="A41" s="253" t="s">
        <v>1193</v>
      </c>
      <c r="B41" s="362"/>
      <c r="C41" s="596">
        <v>0</v>
      </c>
      <c r="D41" s="606">
        <v>0</v>
      </c>
    </row>
    <row r="42" spans="1:4" ht="14.25">
      <c r="A42" s="98" t="s">
        <v>269</v>
      </c>
      <c r="B42" s="362">
        <v>35</v>
      </c>
      <c r="C42" s="363">
        <v>0</v>
      </c>
      <c r="D42" s="599">
        <v>0</v>
      </c>
    </row>
    <row r="43" spans="1:4" ht="14.25">
      <c r="A43" s="98" t="s">
        <v>270</v>
      </c>
      <c r="B43" s="362">
        <v>36</v>
      </c>
      <c r="C43" s="363">
        <v>0</v>
      </c>
      <c r="D43" s="599">
        <v>0</v>
      </c>
    </row>
    <row r="44" spans="1:4" s="699" customFormat="1" ht="14.25">
      <c r="A44" s="253" t="s">
        <v>1194</v>
      </c>
      <c r="B44" s="703"/>
      <c r="C44" s="610">
        <v>6</v>
      </c>
      <c r="D44" s="606">
        <v>1120</v>
      </c>
    </row>
    <row r="45" spans="1:4" s="699" customFormat="1" ht="14.25">
      <c r="A45" s="253" t="s">
        <v>1195</v>
      </c>
      <c r="B45" s="703"/>
      <c r="C45" s="596"/>
      <c r="D45" s="606"/>
    </row>
    <row r="46" spans="1:4" ht="14.25">
      <c r="A46" s="253" t="s">
        <v>1196</v>
      </c>
      <c r="B46" s="362"/>
      <c r="C46" s="596">
        <v>56</v>
      </c>
      <c r="D46" s="606">
        <v>-24662.41268</v>
      </c>
    </row>
    <row r="47" spans="1:4" ht="14.25">
      <c r="A47" s="98" t="s">
        <v>477</v>
      </c>
      <c r="B47" s="362">
        <v>37</v>
      </c>
      <c r="C47" s="363">
        <v>-479</v>
      </c>
      <c r="D47" s="599">
        <v>-1707</v>
      </c>
    </row>
    <row r="48" spans="1:4" ht="14.25">
      <c r="A48" s="98" t="s">
        <v>185</v>
      </c>
      <c r="B48" s="362"/>
      <c r="C48" s="363">
        <v>42</v>
      </c>
      <c r="D48" s="599">
        <v>142</v>
      </c>
    </row>
    <row r="49" spans="1:4" ht="14.25">
      <c r="A49" s="98" t="s">
        <v>186</v>
      </c>
      <c r="B49" s="362"/>
      <c r="C49" s="363">
        <v>-521</v>
      </c>
      <c r="D49" s="599">
        <v>-1849</v>
      </c>
    </row>
    <row r="50" spans="1:4" ht="14.25">
      <c r="A50" s="98" t="s">
        <v>478</v>
      </c>
      <c r="B50" s="362">
        <v>38</v>
      </c>
      <c r="C50" s="363"/>
      <c r="D50" s="599"/>
    </row>
    <row r="51" spans="1:4" ht="28.5">
      <c r="A51" s="98" t="s">
        <v>479</v>
      </c>
      <c r="B51" s="365"/>
      <c r="C51" s="600"/>
      <c r="D51" s="629"/>
    </row>
    <row r="52" spans="1:4" s="699" customFormat="1" ht="14.25">
      <c r="A52" s="253" t="s">
        <v>481</v>
      </c>
      <c r="B52" s="704"/>
      <c r="C52" s="623">
        <v>9</v>
      </c>
      <c r="D52" s="748">
        <v>-1393</v>
      </c>
    </row>
    <row r="53" spans="1:4" ht="14.25">
      <c r="A53" s="774" t="s">
        <v>480</v>
      </c>
      <c r="B53" s="362">
        <v>39</v>
      </c>
      <c r="C53" s="596">
        <v>526</v>
      </c>
      <c r="D53" s="606">
        <v>-21562.41268</v>
      </c>
    </row>
    <row r="54" spans="1:4" ht="14.25">
      <c r="A54" s="255"/>
      <c r="B54" s="366"/>
      <c r="C54" s="366"/>
      <c r="D54" s="602"/>
    </row>
    <row r="55" spans="1:4" ht="14.25">
      <c r="A55" s="253" t="s">
        <v>194</v>
      </c>
      <c r="B55" s="362"/>
      <c r="C55" s="603">
        <v>526</v>
      </c>
      <c r="D55" s="622">
        <v>-21562.41268</v>
      </c>
    </row>
    <row r="56" spans="1:4" ht="14.25">
      <c r="A56" s="253" t="s">
        <v>271</v>
      </c>
      <c r="B56" s="362"/>
      <c r="C56" s="603">
        <v>37800000</v>
      </c>
      <c r="D56" s="599">
        <v>37800000</v>
      </c>
    </row>
    <row r="57" spans="1:4" ht="14.25">
      <c r="A57" s="253" t="s">
        <v>272</v>
      </c>
      <c r="B57" s="362">
        <v>40</v>
      </c>
      <c r="C57" s="478">
        <v>0.013915343915343915</v>
      </c>
      <c r="D57" s="555">
        <v>-0.570434197883598</v>
      </c>
    </row>
    <row r="58" spans="1:4" ht="14.25">
      <c r="A58" s="253" t="s">
        <v>195</v>
      </c>
      <c r="B58" s="362"/>
      <c r="C58" s="603"/>
      <c r="D58" s="599"/>
    </row>
    <row r="59" spans="1:4" ht="15" thickBot="1">
      <c r="A59" s="256" t="s">
        <v>273</v>
      </c>
      <c r="B59" s="369">
        <v>40</v>
      </c>
      <c r="C59" s="611"/>
      <c r="D59" s="630"/>
    </row>
    <row r="60" spans="1:4" ht="14.25">
      <c r="A60" s="361"/>
      <c r="B60" s="359"/>
      <c r="C60" s="458"/>
      <c r="D60" s="460"/>
    </row>
    <row r="61" spans="1:4" ht="14.25">
      <c r="A61" s="393" t="s">
        <v>36</v>
      </c>
      <c r="B61" s="372"/>
      <c r="C61" s="394"/>
      <c r="D61" s="392"/>
    </row>
    <row r="62" spans="1:4" ht="6.75" customHeight="1" thickBot="1">
      <c r="A62" s="218"/>
      <c r="B62" s="372"/>
      <c r="C62" s="394"/>
      <c r="D62" s="373"/>
    </row>
    <row r="63" spans="1:4" s="423" customFormat="1" ht="15" thickBot="1">
      <c r="A63" s="841"/>
      <c r="B63" s="848"/>
      <c r="C63" s="843">
        <v>2003</v>
      </c>
      <c r="D63" s="849">
        <v>2002</v>
      </c>
    </row>
    <row r="64" spans="1:4" ht="14.25">
      <c r="A64" s="837" t="s">
        <v>196</v>
      </c>
      <c r="B64" s="845"/>
      <c r="C64" s="846">
        <v>22939</v>
      </c>
      <c r="D64" s="847">
        <v>40491</v>
      </c>
    </row>
    <row r="65" spans="1:4" ht="14.25">
      <c r="A65" s="98" t="s">
        <v>274</v>
      </c>
      <c r="B65" s="785"/>
      <c r="C65" s="770"/>
      <c r="D65" s="769">
        <v>-1224</v>
      </c>
    </row>
    <row r="66" spans="1:4" ht="14.25">
      <c r="A66" s="98" t="s">
        <v>197</v>
      </c>
      <c r="B66" s="785"/>
      <c r="C66" s="770">
        <v>-7604</v>
      </c>
      <c r="D66" s="769">
        <v>-2370</v>
      </c>
    </row>
    <row r="67" spans="1:5" ht="28.5">
      <c r="A67" s="253" t="s">
        <v>198</v>
      </c>
      <c r="B67" s="786"/>
      <c r="C67" s="767">
        <v>15335</v>
      </c>
      <c r="D67" s="777">
        <v>36897</v>
      </c>
      <c r="E67" s="325"/>
    </row>
    <row r="68" spans="1:4" ht="14.25">
      <c r="A68" s="253" t="s">
        <v>199</v>
      </c>
      <c r="B68" s="785"/>
      <c r="C68" s="770">
        <v>37800</v>
      </c>
      <c r="D68" s="375">
        <v>37800</v>
      </c>
    </row>
    <row r="69" spans="1:4" ht="14.25">
      <c r="A69" s="98" t="s">
        <v>200</v>
      </c>
      <c r="B69" s="785"/>
      <c r="C69" s="770"/>
      <c r="D69" s="375"/>
    </row>
    <row r="70" spans="1:4" ht="14.25">
      <c r="A70" s="98" t="s">
        <v>275</v>
      </c>
      <c r="B70" s="785"/>
      <c r="C70" s="770"/>
      <c r="D70" s="375"/>
    </row>
    <row r="71" spans="1:4" ht="14.25">
      <c r="A71" s="98" t="s">
        <v>228</v>
      </c>
      <c r="B71" s="785"/>
      <c r="C71" s="770"/>
      <c r="D71" s="375"/>
    </row>
    <row r="72" spans="1:4" ht="14.25">
      <c r="A72" s="98" t="s">
        <v>276</v>
      </c>
      <c r="B72" s="785"/>
      <c r="C72" s="770"/>
      <c r="D72" s="375"/>
    </row>
    <row r="73" spans="1:4" ht="14.25">
      <c r="A73" s="98" t="s">
        <v>229</v>
      </c>
      <c r="B73" s="785"/>
      <c r="C73" s="770"/>
      <c r="D73" s="375"/>
    </row>
    <row r="74" spans="1:4" ht="14.25">
      <c r="A74" s="253" t="s">
        <v>201</v>
      </c>
      <c r="B74" s="787"/>
      <c r="C74" s="612">
        <v>37800</v>
      </c>
      <c r="D74" s="589">
        <v>37800</v>
      </c>
    </row>
    <row r="75" spans="1:4" ht="14.25">
      <c r="A75" s="253" t="s">
        <v>202</v>
      </c>
      <c r="B75" s="785"/>
      <c r="C75" s="770"/>
      <c r="D75" s="375"/>
    </row>
    <row r="76" spans="1:4" ht="14.25">
      <c r="A76" s="98" t="s">
        <v>203</v>
      </c>
      <c r="B76" s="785"/>
      <c r="C76" s="770"/>
      <c r="D76" s="375"/>
    </row>
    <row r="77" spans="1:4" ht="14.25">
      <c r="A77" s="98" t="s">
        <v>275</v>
      </c>
      <c r="B77" s="785"/>
      <c r="C77" s="770"/>
      <c r="D77" s="375"/>
    </row>
    <row r="78" spans="1:4" ht="14.25">
      <c r="A78" s="98" t="s">
        <v>276</v>
      </c>
      <c r="B78" s="785"/>
      <c r="C78" s="770"/>
      <c r="D78" s="375"/>
    </row>
    <row r="79" spans="1:4" ht="14.25">
      <c r="A79" s="253" t="s">
        <v>204</v>
      </c>
      <c r="B79" s="785"/>
      <c r="C79" s="770"/>
      <c r="D79" s="375"/>
    </row>
    <row r="80" spans="1:4" ht="14.25">
      <c r="A80" s="253" t="s">
        <v>205</v>
      </c>
      <c r="B80" s="785"/>
      <c r="C80" s="770">
        <v>0</v>
      </c>
      <c r="D80" s="375"/>
    </row>
    <row r="81" spans="1:4" ht="14.25">
      <c r="A81" s="98" t="s">
        <v>206</v>
      </c>
      <c r="B81" s="785"/>
      <c r="C81" s="770"/>
      <c r="D81" s="375"/>
    </row>
    <row r="82" spans="1:4" ht="14.25">
      <c r="A82" s="98" t="s">
        <v>1197</v>
      </c>
      <c r="B82" s="785"/>
      <c r="C82" s="770">
        <v>-2400</v>
      </c>
      <c r="D82" s="375"/>
    </row>
    <row r="83" spans="1:4" ht="14.25">
      <c r="A83" s="98" t="s">
        <v>276</v>
      </c>
      <c r="B83" s="785"/>
      <c r="C83" s="770">
        <v>-1400</v>
      </c>
      <c r="D83" s="375"/>
    </row>
    <row r="84" spans="1:4" ht="14.25">
      <c r="A84" s="253" t="s">
        <v>207</v>
      </c>
      <c r="B84" s="785"/>
      <c r="C84" s="771">
        <v>-1000</v>
      </c>
      <c r="D84" s="375"/>
    </row>
    <row r="85" spans="1:4" ht="14.25">
      <c r="A85" s="253" t="s">
        <v>208</v>
      </c>
      <c r="B85" s="785"/>
      <c r="C85" s="770">
        <v>22050</v>
      </c>
      <c r="D85" s="375">
        <v>22050</v>
      </c>
    </row>
    <row r="86" spans="1:4" ht="14.25">
      <c r="A86" s="98" t="s">
        <v>209</v>
      </c>
      <c r="B86" s="785"/>
      <c r="C86" s="690"/>
      <c r="D86" s="376"/>
    </row>
    <row r="87" spans="1:4" ht="14.25">
      <c r="A87" s="98" t="s">
        <v>275</v>
      </c>
      <c r="B87" s="785"/>
      <c r="C87" s="690">
        <v>273</v>
      </c>
      <c r="D87" s="376"/>
    </row>
    <row r="88" spans="1:4" ht="14.25">
      <c r="A88" s="98" t="s">
        <v>281</v>
      </c>
      <c r="B88" s="785"/>
      <c r="C88" s="770"/>
      <c r="D88" s="375"/>
    </row>
    <row r="89" spans="1:4" ht="14.25">
      <c r="A89" s="98" t="s">
        <v>282</v>
      </c>
      <c r="B89" s="785"/>
      <c r="C89" s="770">
        <v>273</v>
      </c>
      <c r="D89" s="375"/>
    </row>
    <row r="90" spans="1:4" ht="14.25">
      <c r="A90" s="98" t="s">
        <v>283</v>
      </c>
      <c r="B90" s="785"/>
      <c r="C90" s="770"/>
      <c r="D90" s="375"/>
    </row>
    <row r="91" spans="1:4" ht="14.25">
      <c r="A91" s="98" t="s">
        <v>1318</v>
      </c>
      <c r="B91" s="785"/>
      <c r="C91" s="770"/>
      <c r="D91" s="375"/>
    </row>
    <row r="92" spans="1:4" ht="14.25">
      <c r="A92" s="98" t="s">
        <v>276</v>
      </c>
      <c r="B92" s="785"/>
      <c r="C92" s="770"/>
      <c r="D92" s="375"/>
    </row>
    <row r="93" spans="1:4" ht="14.25">
      <c r="A93" s="98" t="s">
        <v>284</v>
      </c>
      <c r="B93" s="785"/>
      <c r="C93" s="770"/>
      <c r="D93" s="375"/>
    </row>
    <row r="94" spans="1:4" ht="14.25">
      <c r="A94" s="253" t="s">
        <v>210</v>
      </c>
      <c r="B94" s="787"/>
      <c r="C94" s="612">
        <v>22323</v>
      </c>
      <c r="D94" s="589">
        <v>22050</v>
      </c>
    </row>
    <row r="95" spans="1:4" ht="14.25">
      <c r="A95" s="253" t="s">
        <v>211</v>
      </c>
      <c r="B95" s="785"/>
      <c r="C95" s="770"/>
      <c r="D95" s="375"/>
    </row>
    <row r="96" spans="1:4" ht="14.25">
      <c r="A96" s="98" t="s">
        <v>212</v>
      </c>
      <c r="B96" s="785"/>
      <c r="C96" s="690"/>
      <c r="D96" s="376"/>
    </row>
    <row r="97" spans="1:4" ht="14.25">
      <c r="A97" s="98" t="s">
        <v>275</v>
      </c>
      <c r="B97" s="785"/>
      <c r="C97" s="770"/>
      <c r="D97" s="375"/>
    </row>
    <row r="98" spans="1:4" ht="14.25">
      <c r="A98" s="98" t="s">
        <v>276</v>
      </c>
      <c r="B98" s="785"/>
      <c r="C98" s="690"/>
      <c r="D98" s="376"/>
    </row>
    <row r="99" spans="1:4" ht="14.25">
      <c r="A99" s="98" t="s">
        <v>230</v>
      </c>
      <c r="B99" s="785"/>
      <c r="C99" s="770"/>
      <c r="D99" s="375"/>
    </row>
    <row r="100" spans="1:4" ht="14.25">
      <c r="A100" s="253" t="s">
        <v>213</v>
      </c>
      <c r="B100" s="787"/>
      <c r="C100" s="612"/>
      <c r="D100" s="589"/>
    </row>
    <row r="101" spans="1:4" ht="14.25">
      <c r="A101" s="253" t="s">
        <v>214</v>
      </c>
      <c r="B101" s="785"/>
      <c r="C101" s="770"/>
      <c r="D101" s="375"/>
    </row>
    <row r="102" spans="1:4" ht="14.25">
      <c r="A102" s="98" t="s">
        <v>215</v>
      </c>
      <c r="B102" s="785"/>
      <c r="C102" s="690"/>
      <c r="D102" s="376"/>
    </row>
    <row r="103" spans="1:4" ht="14.25">
      <c r="A103" s="98" t="s">
        <v>275</v>
      </c>
      <c r="B103" s="785"/>
      <c r="C103" s="770"/>
      <c r="D103" s="375"/>
    </row>
    <row r="104" spans="1:4" ht="14.25">
      <c r="A104" s="98" t="s">
        <v>276</v>
      </c>
      <c r="B104" s="785"/>
      <c r="C104" s="770"/>
      <c r="D104" s="375"/>
    </row>
    <row r="105" spans="1:4" ht="14.25">
      <c r="A105" s="253" t="s">
        <v>216</v>
      </c>
      <c r="B105" s="787"/>
      <c r="C105" s="612"/>
      <c r="D105" s="589"/>
    </row>
    <row r="106" spans="1:4" ht="14.25">
      <c r="A106" s="253" t="s">
        <v>217</v>
      </c>
      <c r="B106" s="785"/>
      <c r="C106" s="690">
        <v>-20583</v>
      </c>
      <c r="D106" s="376">
        <v>-11065</v>
      </c>
    </row>
    <row r="107" spans="1:4" ht="14.25">
      <c r="A107" s="253" t="s">
        <v>218</v>
      </c>
      <c r="B107" s="785"/>
      <c r="C107" s="770"/>
      <c r="D107" s="375"/>
    </row>
    <row r="108" spans="1:4" ht="14.25">
      <c r="A108" s="98" t="s">
        <v>274</v>
      </c>
      <c r="B108" s="785"/>
      <c r="C108" s="770"/>
      <c r="D108" s="375"/>
    </row>
    <row r="109" spans="1:4" ht="14.25">
      <c r="A109" s="98" t="s">
        <v>197</v>
      </c>
      <c r="B109" s="785"/>
      <c r="C109" s="770"/>
      <c r="D109" s="375"/>
    </row>
    <row r="110" spans="1:4" ht="28.5">
      <c r="A110" s="98" t="s">
        <v>219</v>
      </c>
      <c r="B110" s="785"/>
      <c r="C110" s="690"/>
      <c r="D110" s="376"/>
    </row>
    <row r="111" spans="1:4" ht="14.25">
      <c r="A111" s="98" t="s">
        <v>275</v>
      </c>
      <c r="B111" s="785"/>
      <c r="C111" s="770"/>
      <c r="D111" s="375"/>
    </row>
    <row r="112" spans="1:4" ht="14.25">
      <c r="A112" s="98" t="s">
        <v>231</v>
      </c>
      <c r="B112" s="785"/>
      <c r="C112" s="770"/>
      <c r="D112" s="375"/>
    </row>
    <row r="113" spans="1:4" ht="14.25">
      <c r="A113" s="98" t="s">
        <v>276</v>
      </c>
      <c r="B113" s="785"/>
      <c r="C113" s="690"/>
      <c r="D113" s="376"/>
    </row>
    <row r="114" spans="1:4" ht="14.25">
      <c r="A114" s="98" t="s">
        <v>1319</v>
      </c>
      <c r="B114" s="785"/>
      <c r="C114" s="770"/>
      <c r="D114" s="375"/>
    </row>
    <row r="115" spans="1:4" ht="14.25">
      <c r="A115" s="253" t="s">
        <v>220</v>
      </c>
      <c r="B115" s="787"/>
      <c r="C115" s="612"/>
      <c r="D115" s="589"/>
    </row>
    <row r="116" spans="1:4" ht="14.25">
      <c r="A116" s="253" t="s">
        <v>221</v>
      </c>
      <c r="B116" s="785"/>
      <c r="C116" s="690">
        <v>-20583</v>
      </c>
      <c r="D116" s="376">
        <v>-11065</v>
      </c>
    </row>
    <row r="117" spans="1:4" ht="14.25">
      <c r="A117" s="98" t="s">
        <v>274</v>
      </c>
      <c r="B117" s="785"/>
      <c r="C117" s="617">
        <v>-203</v>
      </c>
      <c r="D117" s="686">
        <v>-1224</v>
      </c>
    </row>
    <row r="118" spans="1:4" ht="14.25">
      <c r="A118" s="98" t="s">
        <v>197</v>
      </c>
      <c r="B118" s="785"/>
      <c r="C118" s="617">
        <v>-2370</v>
      </c>
      <c r="D118" s="769">
        <v>-2370</v>
      </c>
    </row>
    <row r="119" spans="1:4" ht="28.5">
      <c r="A119" s="98" t="s">
        <v>222</v>
      </c>
      <c r="B119" s="785"/>
      <c r="C119" s="690">
        <v>-23156</v>
      </c>
      <c r="D119" s="691">
        <v>-14659</v>
      </c>
    </row>
    <row r="120" spans="1:4" ht="14.25">
      <c r="A120" s="98" t="s">
        <v>275</v>
      </c>
      <c r="B120" s="785"/>
      <c r="C120" s="690">
        <v>-21562</v>
      </c>
      <c r="D120" s="691">
        <v>-8294</v>
      </c>
    </row>
    <row r="121" spans="1:4" ht="14.25">
      <c r="A121" s="98" t="s">
        <v>232</v>
      </c>
      <c r="B121" s="785"/>
      <c r="C121" s="770">
        <v>-21562</v>
      </c>
      <c r="D121" s="691">
        <v>-8294</v>
      </c>
    </row>
    <row r="122" spans="1:4" ht="14.25">
      <c r="A122" s="98" t="s">
        <v>276</v>
      </c>
      <c r="B122" s="785"/>
      <c r="C122" s="770"/>
      <c r="D122" s="769"/>
    </row>
    <row r="123" spans="1:4" ht="14.25">
      <c r="A123" s="253" t="s">
        <v>223</v>
      </c>
      <c r="B123" s="787"/>
      <c r="C123" s="612">
        <v>-44718</v>
      </c>
      <c r="D123" s="613">
        <v>-22953</v>
      </c>
    </row>
    <row r="124" spans="1:4" ht="14.25">
      <c r="A124" s="253" t="s">
        <v>224</v>
      </c>
      <c r="B124" s="785"/>
      <c r="C124" s="690">
        <v>-44718</v>
      </c>
      <c r="D124" s="691">
        <v>-22953</v>
      </c>
    </row>
    <row r="125" spans="1:4" ht="14.25">
      <c r="A125" s="253" t="s">
        <v>277</v>
      </c>
      <c r="B125" s="785"/>
      <c r="C125" s="690">
        <v>526</v>
      </c>
      <c r="D125" s="691">
        <v>-21562</v>
      </c>
    </row>
    <row r="126" spans="1:4" ht="14.25">
      <c r="A126" s="98" t="s">
        <v>278</v>
      </c>
      <c r="B126" s="785"/>
      <c r="C126" s="770">
        <v>526</v>
      </c>
      <c r="D126" s="769"/>
    </row>
    <row r="127" spans="1:4" ht="14.25">
      <c r="A127" s="98" t="s">
        <v>279</v>
      </c>
      <c r="B127" s="785"/>
      <c r="C127" s="770"/>
      <c r="D127" s="769">
        <v>-21562</v>
      </c>
    </row>
    <row r="128" spans="1:4" ht="14.25">
      <c r="A128" s="98" t="s">
        <v>225</v>
      </c>
      <c r="B128" s="785"/>
      <c r="C128" s="770"/>
      <c r="D128" s="769"/>
    </row>
    <row r="129" spans="1:4" ht="14.25">
      <c r="A129" s="253" t="s">
        <v>226</v>
      </c>
      <c r="B129" s="787"/>
      <c r="C129" s="612">
        <v>14931</v>
      </c>
      <c r="D129" s="772">
        <v>15335</v>
      </c>
    </row>
    <row r="130" spans="1:4" ht="29.25" thickBot="1">
      <c r="A130" s="259" t="s">
        <v>227</v>
      </c>
      <c r="B130" s="788"/>
      <c r="C130" s="773"/>
      <c r="D130" s="605"/>
    </row>
    <row r="131" spans="1:4" ht="14.25">
      <c r="A131" s="378"/>
      <c r="B131" s="379"/>
      <c r="C131" s="460"/>
      <c r="D131" s="380"/>
    </row>
    <row r="132" spans="1:4" ht="14.25">
      <c r="A132" s="393" t="s">
        <v>937</v>
      </c>
      <c r="B132" s="379"/>
      <c r="C132" s="460"/>
      <c r="D132" s="380"/>
    </row>
    <row r="133" spans="1:4" ht="15" thickBot="1">
      <c r="A133" s="361"/>
      <c r="B133" s="379"/>
      <c r="C133" s="750"/>
      <c r="D133" s="381"/>
    </row>
    <row r="134" spans="1:4" s="427" customFormat="1" ht="14.25">
      <c r="A134" s="420"/>
      <c r="B134" s="607"/>
      <c r="C134" s="644">
        <v>2003</v>
      </c>
      <c r="D134" s="646">
        <v>2002</v>
      </c>
    </row>
    <row r="135" spans="1:4" ht="14.25">
      <c r="A135" s="258" t="s">
        <v>233</v>
      </c>
      <c r="B135" s="382"/>
      <c r="C135" s="382"/>
      <c r="D135" s="384"/>
    </row>
    <row r="136" spans="1:4" ht="14.25">
      <c r="A136" s="253" t="s">
        <v>236</v>
      </c>
      <c r="B136" s="385"/>
      <c r="C136" s="603"/>
      <c r="D136" s="364"/>
    </row>
    <row r="137" spans="1:4" ht="14.25">
      <c r="A137" s="253" t="s">
        <v>285</v>
      </c>
      <c r="B137" s="385"/>
      <c r="C137" s="610">
        <v>526</v>
      </c>
      <c r="D137" s="597">
        <v>-21562</v>
      </c>
    </row>
    <row r="138" spans="1:4" ht="14.25">
      <c r="A138" s="253" t="s">
        <v>286</v>
      </c>
      <c r="B138" s="385"/>
      <c r="C138" s="610">
        <v>-991</v>
      </c>
      <c r="D138" s="597">
        <v>13306</v>
      </c>
    </row>
    <row r="139" spans="1:4" s="2" customFormat="1" ht="14.25">
      <c r="A139" s="98" t="s">
        <v>482</v>
      </c>
      <c r="B139" s="385"/>
      <c r="C139" s="603">
        <v>9</v>
      </c>
      <c r="D139" s="364">
        <v>-1393</v>
      </c>
    </row>
    <row r="140" spans="1:4" ht="28.5">
      <c r="A140" s="98" t="s">
        <v>483</v>
      </c>
      <c r="B140" s="385"/>
      <c r="C140" s="603"/>
      <c r="D140" s="364"/>
    </row>
    <row r="141" spans="1:4" ht="14.25">
      <c r="A141" s="98" t="s">
        <v>484</v>
      </c>
      <c r="B141" s="385"/>
      <c r="C141" s="603">
        <v>926</v>
      </c>
      <c r="D141" s="364">
        <v>2169</v>
      </c>
    </row>
    <row r="142" spans="1:4" ht="14.25">
      <c r="A142" s="98" t="s">
        <v>485</v>
      </c>
      <c r="B142" s="385"/>
      <c r="C142" s="603">
        <v>-13</v>
      </c>
      <c r="D142" s="364">
        <v>-51</v>
      </c>
    </row>
    <row r="143" spans="1:4" ht="14.25">
      <c r="A143" s="98" t="s">
        <v>486</v>
      </c>
      <c r="B143" s="385"/>
      <c r="C143" s="603">
        <v>-82</v>
      </c>
      <c r="D143" s="364">
        <v>-1196</v>
      </c>
    </row>
    <row r="144" spans="1:4" ht="14.25">
      <c r="A144" s="98" t="s">
        <v>487</v>
      </c>
      <c r="B144" s="386"/>
      <c r="C144" s="603">
        <v>-15</v>
      </c>
      <c r="D144" s="364">
        <v>5618</v>
      </c>
    </row>
    <row r="145" spans="1:4" ht="14.25">
      <c r="A145" s="98" t="s">
        <v>488</v>
      </c>
      <c r="B145" s="385"/>
      <c r="C145" s="603">
        <v>-972</v>
      </c>
      <c r="D145" s="364">
        <v>-502</v>
      </c>
    </row>
    <row r="146" spans="1:4" ht="14.25">
      <c r="A146" s="98" t="s">
        <v>489</v>
      </c>
      <c r="B146" s="385"/>
      <c r="C146" s="603">
        <v>-293</v>
      </c>
      <c r="D146" s="364">
        <v>274</v>
      </c>
    </row>
    <row r="147" spans="1:4" ht="14.25">
      <c r="A147" s="98" t="s">
        <v>490</v>
      </c>
      <c r="B147" s="385"/>
      <c r="C147" s="603">
        <v>-2649</v>
      </c>
      <c r="D147" s="364">
        <v>16400</v>
      </c>
    </row>
    <row r="148" spans="1:4" ht="28.5">
      <c r="A148" s="98" t="s">
        <v>491</v>
      </c>
      <c r="B148" s="385"/>
      <c r="C148" s="603">
        <v>495</v>
      </c>
      <c r="D148" s="364">
        <v>-14897</v>
      </c>
    </row>
    <row r="149" spans="1:4" s="273" customFormat="1" ht="14.25">
      <c r="A149" s="98" t="s">
        <v>492</v>
      </c>
      <c r="B149" s="385"/>
      <c r="C149" s="603">
        <v>-491</v>
      </c>
      <c r="D149" s="364">
        <v>-1912</v>
      </c>
    </row>
    <row r="150" spans="1:4" ht="14.25">
      <c r="A150" s="98" t="s">
        <v>493</v>
      </c>
      <c r="B150" s="385"/>
      <c r="C150" s="603">
        <v>2094</v>
      </c>
      <c r="D150" s="364">
        <v>8796</v>
      </c>
    </row>
    <row r="151" spans="1:4" ht="14.25">
      <c r="A151" s="253" t="s">
        <v>514</v>
      </c>
      <c r="B151" s="385"/>
      <c r="C151" s="610">
        <v>-465</v>
      </c>
      <c r="D151" s="597">
        <v>-8256</v>
      </c>
    </row>
    <row r="152" spans="1:4" ht="14.25">
      <c r="A152" s="258" t="s">
        <v>248</v>
      </c>
      <c r="B152" s="382"/>
      <c r="C152" s="382"/>
      <c r="D152" s="384"/>
    </row>
    <row r="153" spans="1:4" ht="14.25">
      <c r="A153" s="253" t="s">
        <v>234</v>
      </c>
      <c r="B153" s="385"/>
      <c r="C153" s="596">
        <v>3044</v>
      </c>
      <c r="D153" s="606">
        <v>15423.95366</v>
      </c>
    </row>
    <row r="154" spans="1:4" ht="28.5">
      <c r="A154" s="98" t="s">
        <v>249</v>
      </c>
      <c r="B154" s="385"/>
      <c r="C154" s="363">
        <v>54</v>
      </c>
      <c r="D154" s="599">
        <v>170</v>
      </c>
    </row>
    <row r="155" spans="1:4" ht="14.25">
      <c r="A155" s="98" t="s">
        <v>250</v>
      </c>
      <c r="B155" s="385"/>
      <c r="C155" s="363"/>
      <c r="D155" s="599"/>
    </row>
    <row r="156" spans="1:4" ht="14.25">
      <c r="A156" s="98" t="s">
        <v>251</v>
      </c>
      <c r="B156" s="385"/>
      <c r="C156" s="363">
        <v>1051</v>
      </c>
      <c r="D156" s="599">
        <v>7847.97549</v>
      </c>
    </row>
    <row r="157" spans="1:4" ht="14.25">
      <c r="A157" s="98" t="s">
        <v>737</v>
      </c>
      <c r="B157" s="385"/>
      <c r="C157" s="363">
        <v>718</v>
      </c>
      <c r="D157" s="599">
        <v>1721</v>
      </c>
    </row>
    <row r="158" spans="1:4" ht="14.25">
      <c r="A158" s="98" t="s">
        <v>258</v>
      </c>
      <c r="B158" s="385"/>
      <c r="C158" s="363">
        <v>250</v>
      </c>
      <c r="D158" s="599">
        <v>1541</v>
      </c>
    </row>
    <row r="159" spans="1:4" ht="14.25">
      <c r="A159" s="98" t="s">
        <v>259</v>
      </c>
      <c r="B159" s="385"/>
      <c r="C159" s="363"/>
      <c r="D159" s="599"/>
    </row>
    <row r="160" spans="1:4" ht="14.25">
      <c r="A160" s="98" t="s">
        <v>260</v>
      </c>
      <c r="B160" s="385"/>
      <c r="C160" s="363">
        <v>40</v>
      </c>
      <c r="D160" s="599">
        <v>794</v>
      </c>
    </row>
    <row r="161" spans="1:4" ht="14.25">
      <c r="A161" s="98" t="s">
        <v>261</v>
      </c>
      <c r="B161" s="385"/>
      <c r="C161" s="363">
        <v>25</v>
      </c>
      <c r="D161" s="599">
        <v>-614</v>
      </c>
    </row>
    <row r="162" spans="1:4" ht="14.25">
      <c r="A162" s="98" t="s">
        <v>262</v>
      </c>
      <c r="B162" s="385"/>
      <c r="C162" s="363">
        <v>403</v>
      </c>
      <c r="D162" s="599"/>
    </row>
    <row r="163" spans="1:4" ht="14.25">
      <c r="A163" s="98" t="s">
        <v>725</v>
      </c>
      <c r="B163" s="385"/>
      <c r="C163" s="363">
        <v>333</v>
      </c>
      <c r="D163" s="599">
        <v>6126.97549</v>
      </c>
    </row>
    <row r="164" spans="1:4" ht="14.25">
      <c r="A164" s="98" t="s">
        <v>258</v>
      </c>
      <c r="B164" s="385"/>
      <c r="C164" s="363">
        <v>0</v>
      </c>
      <c r="D164" s="599">
        <v>5781.97549</v>
      </c>
    </row>
    <row r="165" spans="1:4" ht="14.25">
      <c r="A165" s="98" t="s">
        <v>259</v>
      </c>
      <c r="B165" s="385"/>
      <c r="C165" s="363"/>
      <c r="D165" s="599"/>
    </row>
    <row r="166" spans="1:4" ht="14.25">
      <c r="A166" s="98" t="s">
        <v>260</v>
      </c>
      <c r="B166" s="385"/>
      <c r="C166" s="363"/>
      <c r="D166" s="599">
        <v>46</v>
      </c>
    </row>
    <row r="167" spans="1:4" ht="14.25">
      <c r="A167" s="98" t="s">
        <v>261</v>
      </c>
      <c r="B167" s="385"/>
      <c r="C167" s="363">
        <v>101</v>
      </c>
      <c r="D167" s="599">
        <v>299</v>
      </c>
    </row>
    <row r="168" spans="1:4" ht="14.25">
      <c r="A168" s="98" t="s">
        <v>262</v>
      </c>
      <c r="B168" s="385"/>
      <c r="C168" s="363">
        <v>232</v>
      </c>
      <c r="D168" s="599"/>
    </row>
    <row r="169" spans="1:4" ht="14.25">
      <c r="A169" s="98" t="s">
        <v>252</v>
      </c>
      <c r="B169" s="385"/>
      <c r="C169" s="363">
        <v>1939</v>
      </c>
      <c r="D169" s="599">
        <v>7405.97817</v>
      </c>
    </row>
    <row r="170" spans="1:4" ht="14.25">
      <c r="A170" s="253" t="s">
        <v>235</v>
      </c>
      <c r="B170" s="385"/>
      <c r="C170" s="596">
        <v>1348</v>
      </c>
      <c r="D170" s="606">
        <v>10285</v>
      </c>
    </row>
    <row r="171" spans="1:4" ht="28.5">
      <c r="A171" s="98" t="s">
        <v>253</v>
      </c>
      <c r="B171" s="385"/>
      <c r="C171" s="363">
        <v>341</v>
      </c>
      <c r="D171" s="599">
        <v>517</v>
      </c>
    </row>
    <row r="172" spans="1:4" ht="14.25">
      <c r="A172" s="98" t="s">
        <v>254</v>
      </c>
      <c r="B172" s="385"/>
      <c r="C172" s="363"/>
      <c r="D172" s="599"/>
    </row>
    <row r="173" spans="1:4" ht="14.25">
      <c r="A173" s="98" t="s">
        <v>255</v>
      </c>
      <c r="B173" s="385"/>
      <c r="C173" s="363">
        <v>800</v>
      </c>
      <c r="D173" s="599">
        <v>8604</v>
      </c>
    </row>
    <row r="174" spans="1:4" ht="14.25">
      <c r="A174" s="98" t="s">
        <v>737</v>
      </c>
      <c r="B174" s="385"/>
      <c r="C174" s="363">
        <v>800</v>
      </c>
      <c r="D174" s="599">
        <v>8604</v>
      </c>
    </row>
    <row r="175" spans="1:4" ht="14.25">
      <c r="A175" s="98" t="s">
        <v>263</v>
      </c>
      <c r="B175" s="385"/>
      <c r="C175" s="363">
        <v>800</v>
      </c>
      <c r="D175" s="599">
        <v>8604</v>
      </c>
    </row>
    <row r="176" spans="1:4" ht="14.25">
      <c r="A176" s="98" t="s">
        <v>264</v>
      </c>
      <c r="B176" s="385"/>
      <c r="C176" s="363"/>
      <c r="D176" s="599"/>
    </row>
    <row r="177" spans="1:4" ht="14.25">
      <c r="A177" s="98" t="s">
        <v>725</v>
      </c>
      <c r="B177" s="385"/>
      <c r="C177" s="363"/>
      <c r="D177" s="599"/>
    </row>
    <row r="178" spans="1:4" ht="14.25">
      <c r="A178" s="98" t="s">
        <v>263</v>
      </c>
      <c r="B178" s="385"/>
      <c r="C178" s="363"/>
      <c r="D178" s="599"/>
    </row>
    <row r="179" spans="1:4" ht="14.25">
      <c r="A179" s="98" t="s">
        <v>264</v>
      </c>
      <c r="B179" s="385"/>
      <c r="C179" s="363"/>
      <c r="D179" s="599"/>
    </row>
    <row r="180" spans="1:4" ht="14.25">
      <c r="A180" s="98" t="s">
        <v>256</v>
      </c>
      <c r="B180" s="385"/>
      <c r="C180" s="363">
        <v>207</v>
      </c>
      <c r="D180" s="599">
        <v>1164</v>
      </c>
    </row>
    <row r="181" spans="1:4" ht="14.25">
      <c r="A181" s="253" t="s">
        <v>257</v>
      </c>
      <c r="B181" s="385"/>
      <c r="C181" s="596">
        <v>1696</v>
      </c>
      <c r="D181" s="606">
        <v>5138.953659999999</v>
      </c>
    </row>
    <row r="182" spans="1:4" ht="14.25">
      <c r="A182" s="258" t="s">
        <v>265</v>
      </c>
      <c r="B182" s="382"/>
      <c r="C182" s="382"/>
      <c r="D182" s="384"/>
    </row>
    <row r="183" spans="1:4" ht="14.25">
      <c r="A183" s="253" t="s">
        <v>234</v>
      </c>
      <c r="B183" s="386"/>
      <c r="C183" s="776">
        <v>1085</v>
      </c>
      <c r="D183" s="606">
        <v>380</v>
      </c>
    </row>
    <row r="184" spans="1:4" ht="28.5">
      <c r="A184" s="98" t="s">
        <v>849</v>
      </c>
      <c r="B184" s="386"/>
      <c r="C184" s="363">
        <v>71</v>
      </c>
      <c r="D184" s="599">
        <v>25</v>
      </c>
    </row>
    <row r="185" spans="1:4" ht="14.25">
      <c r="A185" s="98" t="s">
        <v>850</v>
      </c>
      <c r="B185" s="386"/>
      <c r="C185" s="363">
        <v>973</v>
      </c>
      <c r="D185" s="599"/>
    </row>
    <row r="186" spans="1:4" ht="14.25">
      <c r="A186" s="98" t="s">
        <v>851</v>
      </c>
      <c r="B186" s="385"/>
      <c r="C186" s="363"/>
      <c r="D186" s="599"/>
    </row>
    <row r="187" spans="1:4" ht="14.25">
      <c r="A187" s="98" t="s">
        <v>852</v>
      </c>
      <c r="B187" s="385"/>
      <c r="C187" s="363">
        <v>41</v>
      </c>
      <c r="D187" s="599">
        <v>355</v>
      </c>
    </row>
    <row r="188" spans="1:4" ht="14.25">
      <c r="A188" s="253" t="s">
        <v>235</v>
      </c>
      <c r="B188" s="386"/>
      <c r="C188" s="776">
        <v>3393</v>
      </c>
      <c r="D188" s="606">
        <v>4398</v>
      </c>
    </row>
    <row r="189" spans="1:4" ht="14.25">
      <c r="A189" s="98" t="s">
        <v>853</v>
      </c>
      <c r="B189" s="385"/>
      <c r="C189" s="363">
        <v>2400</v>
      </c>
      <c r="D189" s="599"/>
    </row>
    <row r="190" spans="1:4" ht="14.25">
      <c r="A190" s="98" t="s">
        <v>854</v>
      </c>
      <c r="B190" s="385"/>
      <c r="C190" s="363"/>
      <c r="D190" s="599"/>
    </row>
    <row r="191" spans="1:4" ht="14.25">
      <c r="A191" s="98" t="s">
        <v>855</v>
      </c>
      <c r="B191" s="385"/>
      <c r="C191" s="363"/>
      <c r="D191" s="599"/>
    </row>
    <row r="192" spans="1:4" ht="14.25">
      <c r="A192" s="98" t="s">
        <v>856</v>
      </c>
      <c r="B192" s="385"/>
      <c r="C192" s="363">
        <v>0</v>
      </c>
      <c r="D192" s="599">
        <v>2340</v>
      </c>
    </row>
    <row r="193" spans="1:4" ht="14.25">
      <c r="A193" s="98" t="s">
        <v>857</v>
      </c>
      <c r="B193" s="385"/>
      <c r="C193" s="363"/>
      <c r="D193" s="599"/>
    </row>
    <row r="194" spans="1:4" ht="14.25">
      <c r="A194" s="98" t="s">
        <v>858</v>
      </c>
      <c r="B194" s="385"/>
      <c r="C194" s="363"/>
      <c r="D194" s="599"/>
    </row>
    <row r="195" spans="1:4" ht="14.25">
      <c r="A195" s="98" t="s">
        <v>859</v>
      </c>
      <c r="B195" s="385"/>
      <c r="C195" s="363">
        <v>662</v>
      </c>
      <c r="D195" s="599">
        <v>149</v>
      </c>
    </row>
    <row r="196" spans="1:4" ht="14.25">
      <c r="A196" s="98" t="s">
        <v>860</v>
      </c>
      <c r="B196" s="385"/>
      <c r="C196" s="363">
        <v>303</v>
      </c>
      <c r="D196" s="599">
        <v>787</v>
      </c>
    </row>
    <row r="197" spans="1:4" ht="14.25">
      <c r="A197" s="98" t="s">
        <v>861</v>
      </c>
      <c r="B197" s="385"/>
      <c r="C197" s="363">
        <v>28</v>
      </c>
      <c r="D197" s="599">
        <v>1122</v>
      </c>
    </row>
    <row r="198" spans="1:4" ht="14.25">
      <c r="A198" s="253" t="s">
        <v>862</v>
      </c>
      <c r="B198" s="385"/>
      <c r="C198" s="363">
        <v>-2308</v>
      </c>
      <c r="D198" s="599">
        <v>-4018</v>
      </c>
    </row>
    <row r="199" spans="1:4" ht="14.25">
      <c r="A199" s="253" t="s">
        <v>863</v>
      </c>
      <c r="B199" s="385"/>
      <c r="C199" s="363">
        <v>-1077</v>
      </c>
      <c r="D199" s="599">
        <v>-7135.046340000001</v>
      </c>
    </row>
    <row r="200" spans="1:4" ht="14.25">
      <c r="A200" s="253" t="s">
        <v>864</v>
      </c>
      <c r="B200" s="385"/>
      <c r="C200" s="363">
        <v>-1077</v>
      </c>
      <c r="D200" s="599">
        <v>-7135</v>
      </c>
    </row>
    <row r="201" spans="1:4" ht="14.25">
      <c r="A201" s="98" t="s">
        <v>867</v>
      </c>
      <c r="B201" s="385"/>
      <c r="C201" s="363"/>
      <c r="D201" s="599"/>
    </row>
    <row r="202" spans="1:4" ht="14.25">
      <c r="A202" s="253" t="s">
        <v>865</v>
      </c>
      <c r="B202" s="385"/>
      <c r="C202" s="363">
        <v>6662</v>
      </c>
      <c r="D202" s="599">
        <v>13797</v>
      </c>
    </row>
    <row r="203" spans="1:4" ht="14.25">
      <c r="A203" s="253" t="s">
        <v>866</v>
      </c>
      <c r="B203" s="385"/>
      <c r="C203" s="596">
        <v>5585</v>
      </c>
      <c r="D203" s="606">
        <v>6661.953659999999</v>
      </c>
    </row>
    <row r="204" spans="1:4" ht="15" thickBot="1">
      <c r="A204" s="259" t="s">
        <v>868</v>
      </c>
      <c r="B204" s="387"/>
      <c r="C204" s="388"/>
      <c r="D204" s="630"/>
    </row>
    <row r="205" spans="1:4" ht="14.25">
      <c r="A205" s="378"/>
      <c r="B205" s="379"/>
      <c r="C205" s="460"/>
      <c r="D205" s="380"/>
    </row>
    <row r="206" spans="1:4" ht="14.25">
      <c r="A206" s="218" t="s">
        <v>515</v>
      </c>
      <c r="B206" s="379"/>
      <c r="C206" s="460"/>
      <c r="D206" s="380"/>
    </row>
    <row r="207" spans="1:4" ht="14.25">
      <c r="A207" s="269" t="s">
        <v>516</v>
      </c>
      <c r="B207" s="379"/>
      <c r="C207" s="460"/>
      <c r="D207" s="380"/>
    </row>
    <row r="208" spans="1:4" ht="14.25">
      <c r="A208" s="378"/>
      <c r="B208" s="379"/>
      <c r="C208" s="460"/>
      <c r="D208" s="380"/>
    </row>
    <row r="209" spans="1:4" ht="15" thickBot="1">
      <c r="A209" s="218" t="s">
        <v>287</v>
      </c>
      <c r="B209" s="372"/>
      <c r="C209" s="394"/>
      <c r="D209" s="372"/>
    </row>
    <row r="210" spans="1:4" s="427" customFormat="1" ht="14.25">
      <c r="A210" s="420" t="s">
        <v>876</v>
      </c>
      <c r="B210" s="784"/>
      <c r="C210" s="421">
        <v>2003</v>
      </c>
      <c r="D210" s="646">
        <v>2002</v>
      </c>
    </row>
    <row r="211" spans="1:4" ht="14.25">
      <c r="A211" s="98" t="s">
        <v>869</v>
      </c>
      <c r="B211" s="730"/>
      <c r="C211" s="708"/>
      <c r="D211" s="375"/>
    </row>
    <row r="212" spans="1:4" ht="14.25">
      <c r="A212" s="98" t="s">
        <v>870</v>
      </c>
      <c r="B212" s="730"/>
      <c r="C212" s="708"/>
      <c r="D212" s="375"/>
    </row>
    <row r="213" spans="1:4" ht="14.25">
      <c r="A213" s="98" t="s">
        <v>871</v>
      </c>
      <c r="B213" s="730"/>
      <c r="C213" s="708">
        <v>60</v>
      </c>
      <c r="D213" s="375">
        <v>119</v>
      </c>
    </row>
    <row r="214" spans="1:4" ht="14.25">
      <c r="A214" s="98" t="s">
        <v>875</v>
      </c>
      <c r="B214" s="730"/>
      <c r="C214" s="708">
        <v>60</v>
      </c>
      <c r="D214" s="375">
        <v>119</v>
      </c>
    </row>
    <row r="215" spans="1:4" ht="14.25">
      <c r="A215" s="98" t="s">
        <v>872</v>
      </c>
      <c r="B215" s="730"/>
      <c r="C215" s="708">
        <v>32</v>
      </c>
      <c r="D215" s="375">
        <v>122</v>
      </c>
    </row>
    <row r="216" spans="1:4" ht="14.25">
      <c r="A216" s="98" t="s">
        <v>873</v>
      </c>
      <c r="B216" s="730"/>
      <c r="C216" s="708"/>
      <c r="D216" s="375"/>
    </row>
    <row r="217" spans="1:4" ht="15" thickBot="1">
      <c r="A217" s="256" t="s">
        <v>874</v>
      </c>
      <c r="B217" s="789"/>
      <c r="C217" s="614">
        <v>92</v>
      </c>
      <c r="D217" s="391">
        <v>241</v>
      </c>
    </row>
    <row r="218" spans="1:4" ht="14.25">
      <c r="A218" s="378"/>
      <c r="B218" s="379"/>
      <c r="C218" s="754"/>
      <c r="D218" s="380"/>
    </row>
    <row r="219" spans="1:4" ht="14.25">
      <c r="A219" s="378"/>
      <c r="B219" s="379"/>
      <c r="C219" s="460"/>
      <c r="D219" s="380"/>
    </row>
    <row r="220" spans="1:4" ht="15" thickBot="1">
      <c r="A220" s="218" t="s">
        <v>888</v>
      </c>
      <c r="B220" s="380"/>
      <c r="C220" s="460"/>
      <c r="D220" s="392"/>
    </row>
    <row r="221" spans="1:4" s="427" customFormat="1" ht="14.25">
      <c r="A221" s="420" t="s">
        <v>887</v>
      </c>
      <c r="B221" s="784"/>
      <c r="C221" s="421">
        <v>2003</v>
      </c>
      <c r="D221" s="646">
        <v>2002</v>
      </c>
    </row>
    <row r="222" spans="1:4" ht="14.25">
      <c r="A222" s="98" t="s">
        <v>304</v>
      </c>
      <c r="B222" s="785"/>
      <c r="C222" s="690">
        <v>92</v>
      </c>
      <c r="D222" s="376">
        <v>241</v>
      </c>
    </row>
    <row r="223" spans="1:4" ht="28.5">
      <c r="A223" s="98" t="s">
        <v>902</v>
      </c>
      <c r="B223" s="790"/>
      <c r="C223" s="709"/>
      <c r="D223" s="609"/>
    </row>
    <row r="224" spans="1:4" s="273" customFormat="1" ht="14.25">
      <c r="A224" s="98" t="s">
        <v>280</v>
      </c>
      <c r="B224" s="785"/>
      <c r="C224" s="690"/>
      <c r="D224" s="376"/>
    </row>
    <row r="225" spans="1:4" ht="15" thickBot="1">
      <c r="A225" s="256" t="s">
        <v>874</v>
      </c>
      <c r="B225" s="791"/>
      <c r="C225" s="710">
        <v>92</v>
      </c>
      <c r="D225" s="591">
        <v>241</v>
      </c>
    </row>
    <row r="226" spans="1:4" ht="14.25">
      <c r="A226" s="378"/>
      <c r="B226" s="379"/>
      <c r="C226" s="754"/>
      <c r="D226" s="380"/>
    </row>
    <row r="227" spans="1:4" ht="15" thickBot="1">
      <c r="A227" s="218" t="s">
        <v>309</v>
      </c>
      <c r="B227" s="392"/>
      <c r="C227" s="394"/>
      <c r="D227" s="372"/>
    </row>
    <row r="228" spans="1:4" s="427" customFormat="1" ht="14.25">
      <c r="A228" s="420" t="s">
        <v>984</v>
      </c>
      <c r="B228" s="784"/>
      <c r="C228" s="421">
        <v>2003</v>
      </c>
      <c r="D228" s="646">
        <v>2002</v>
      </c>
    </row>
    <row r="229" spans="1:4" ht="14.25">
      <c r="A229" s="98" t="s">
        <v>904</v>
      </c>
      <c r="B229" s="730"/>
      <c r="C229" s="603">
        <v>1561</v>
      </c>
      <c r="D229" s="364">
        <v>1882</v>
      </c>
    </row>
    <row r="230" spans="1:4" ht="14.25">
      <c r="A230" s="98" t="s">
        <v>909</v>
      </c>
      <c r="B230" s="730"/>
      <c r="C230" s="603"/>
      <c r="D230" s="375"/>
    </row>
    <row r="231" spans="1:4" ht="14.25">
      <c r="A231" s="98" t="s">
        <v>908</v>
      </c>
      <c r="B231" s="730"/>
      <c r="C231" s="603">
        <v>488</v>
      </c>
      <c r="D231" s="375">
        <v>525</v>
      </c>
    </row>
    <row r="232" spans="1:4" ht="14.25">
      <c r="A232" s="98" t="s">
        <v>297</v>
      </c>
      <c r="B232" s="730"/>
      <c r="C232" s="603">
        <v>483</v>
      </c>
      <c r="D232" s="375">
        <v>652</v>
      </c>
    </row>
    <row r="233" spans="1:4" ht="14.25">
      <c r="A233" s="98" t="s">
        <v>298</v>
      </c>
      <c r="B233" s="730"/>
      <c r="C233" s="603">
        <v>567</v>
      </c>
      <c r="D233" s="375">
        <v>671</v>
      </c>
    </row>
    <row r="234" spans="1:4" ht="14.25">
      <c r="A234" s="98" t="s">
        <v>910</v>
      </c>
      <c r="B234" s="730"/>
      <c r="C234" s="603">
        <v>23</v>
      </c>
      <c r="D234" s="375">
        <v>34</v>
      </c>
    </row>
    <row r="235" spans="1:4" s="273" customFormat="1" ht="14.25">
      <c r="A235" s="98" t="s">
        <v>905</v>
      </c>
      <c r="B235" s="730"/>
      <c r="C235" s="603">
        <v>41</v>
      </c>
      <c r="D235" s="375">
        <v>1</v>
      </c>
    </row>
    <row r="236" spans="1:4" ht="14.25">
      <c r="A236" s="98" t="s">
        <v>906</v>
      </c>
      <c r="B236" s="730"/>
      <c r="C236" s="603">
        <v>0</v>
      </c>
      <c r="D236" s="375">
        <v>3</v>
      </c>
    </row>
    <row r="237" spans="1:4" ht="15" thickBot="1">
      <c r="A237" s="256" t="s">
        <v>907</v>
      </c>
      <c r="B237" s="789"/>
      <c r="C237" s="614">
        <v>1602</v>
      </c>
      <c r="D237" s="391">
        <v>1886</v>
      </c>
    </row>
    <row r="238" spans="1:4" ht="14.25">
      <c r="A238" s="378"/>
      <c r="B238" s="379"/>
      <c r="C238" s="754"/>
      <c r="D238" s="380"/>
    </row>
    <row r="239" spans="1:4" ht="14.25">
      <c r="A239" s="361"/>
      <c r="B239" s="359"/>
      <c r="C239" s="458"/>
      <c r="D239" s="360"/>
    </row>
    <row r="240" spans="1:4" ht="15" thickBot="1">
      <c r="A240" s="218" t="s">
        <v>315</v>
      </c>
      <c r="B240" s="372"/>
      <c r="C240" s="394"/>
      <c r="D240" s="372"/>
    </row>
    <row r="241" spans="1:4" s="427" customFormat="1" ht="14.25">
      <c r="A241" s="420" t="s">
        <v>303</v>
      </c>
      <c r="B241" s="784"/>
      <c r="C241" s="421">
        <v>2003</v>
      </c>
      <c r="D241" s="646">
        <v>2002</v>
      </c>
    </row>
    <row r="242" spans="1:4" s="273" customFormat="1" ht="14.25">
      <c r="A242" s="98" t="s">
        <v>304</v>
      </c>
      <c r="B242" s="730"/>
      <c r="C242" s="708">
        <v>1246</v>
      </c>
      <c r="D242" s="375">
        <v>1612</v>
      </c>
    </row>
    <row r="243" spans="1:4" ht="28.5">
      <c r="A243" s="98" t="s">
        <v>902</v>
      </c>
      <c r="B243" s="793"/>
      <c r="C243" s="608">
        <v>356</v>
      </c>
      <c r="D243" s="751">
        <v>274</v>
      </c>
    </row>
    <row r="244" spans="1:4" ht="14.25">
      <c r="A244" s="792" t="s">
        <v>427</v>
      </c>
      <c r="B244" s="793"/>
      <c r="C244" s="711">
        <v>356</v>
      </c>
      <c r="D244" s="609">
        <v>251</v>
      </c>
    </row>
    <row r="245" spans="1:4" ht="14.25">
      <c r="A245" s="792" t="s">
        <v>428</v>
      </c>
      <c r="B245" s="730"/>
      <c r="C245" s="708"/>
      <c r="D245" s="375">
        <v>23</v>
      </c>
    </row>
    <row r="246" spans="1:4" ht="15" thickBot="1">
      <c r="A246" s="256" t="s">
        <v>388</v>
      </c>
      <c r="B246" s="789"/>
      <c r="C246" s="614">
        <v>1602</v>
      </c>
      <c r="D246" s="391">
        <v>1886</v>
      </c>
    </row>
    <row r="247" spans="1:4" ht="14.25">
      <c r="A247" s="361"/>
      <c r="B247" s="379"/>
      <c r="C247" s="752"/>
      <c r="D247" s="360"/>
    </row>
    <row r="248" spans="1:4" ht="14.25">
      <c r="A248" s="218" t="s">
        <v>176</v>
      </c>
      <c r="B248" s="379"/>
      <c r="C248" s="458"/>
      <c r="D248" s="360"/>
    </row>
    <row r="249" spans="1:4" ht="2.25" customHeight="1" thickBot="1">
      <c r="A249" s="361"/>
      <c r="B249" s="379"/>
      <c r="C249" s="458"/>
      <c r="D249" s="360"/>
    </row>
    <row r="250" spans="2:4" s="427" customFormat="1" ht="15" hidden="1" thickBot="1">
      <c r="B250" s="392"/>
      <c r="C250" s="394"/>
      <c r="D250" s="372"/>
    </row>
    <row r="251" spans="1:4" ht="14.25">
      <c r="A251" s="420" t="s">
        <v>391</v>
      </c>
      <c r="B251" s="784"/>
      <c r="C251" s="421">
        <v>2003</v>
      </c>
      <c r="D251" s="646">
        <v>2002</v>
      </c>
    </row>
    <row r="252" spans="1:4" ht="14.25">
      <c r="A252" s="98" t="s">
        <v>392</v>
      </c>
      <c r="B252" s="730"/>
      <c r="C252" s="603"/>
      <c r="D252" s="364"/>
    </row>
    <row r="253" spans="1:4" ht="14.25">
      <c r="A253" s="98" t="s">
        <v>160</v>
      </c>
      <c r="B253" s="730"/>
      <c r="C253" s="603"/>
      <c r="D253" s="364"/>
    </row>
    <row r="254" spans="1:4" ht="14.25">
      <c r="A254" s="98" t="s">
        <v>280</v>
      </c>
      <c r="B254" s="730"/>
      <c r="C254" s="603"/>
      <c r="D254" s="364"/>
    </row>
    <row r="255" spans="1:4" ht="14.25">
      <c r="A255" s="98" t="s">
        <v>161</v>
      </c>
      <c r="B255" s="730"/>
      <c r="C255" s="603"/>
      <c r="D255" s="364"/>
    </row>
    <row r="256" spans="1:4" s="273" customFormat="1" ht="14.25">
      <c r="A256" s="98" t="s">
        <v>280</v>
      </c>
      <c r="B256" s="730"/>
      <c r="C256" s="603"/>
      <c r="D256" s="364"/>
    </row>
    <row r="257" spans="1:4" s="427" customFormat="1" ht="14.25">
      <c r="A257" s="98" t="s">
        <v>162</v>
      </c>
      <c r="B257" s="730"/>
      <c r="C257" s="603"/>
      <c r="D257" s="364"/>
    </row>
    <row r="258" spans="1:4" ht="14.25">
      <c r="A258" s="98" t="s">
        <v>280</v>
      </c>
      <c r="B258" s="730"/>
      <c r="C258" s="603"/>
      <c r="D258" s="364"/>
    </row>
    <row r="259" spans="1:4" ht="14.25">
      <c r="A259" s="98" t="s">
        <v>163</v>
      </c>
      <c r="B259" s="730"/>
      <c r="C259" s="603"/>
      <c r="D259" s="364"/>
    </row>
    <row r="260" spans="1:4" ht="14.25">
      <c r="A260" s="98" t="s">
        <v>280</v>
      </c>
      <c r="B260" s="730"/>
      <c r="C260" s="603"/>
      <c r="D260" s="364"/>
    </row>
    <row r="261" spans="1:4" ht="14.25">
      <c r="A261" s="98" t="s">
        <v>164</v>
      </c>
      <c r="B261" s="730"/>
      <c r="C261" s="603"/>
      <c r="D261" s="364"/>
    </row>
    <row r="262" spans="1:4" ht="14.25">
      <c r="A262" s="98" t="s">
        <v>280</v>
      </c>
      <c r="B262" s="730"/>
      <c r="C262" s="603"/>
      <c r="D262" s="364"/>
    </row>
    <row r="263" spans="1:4" ht="14.25">
      <c r="A263" s="98" t="s">
        <v>393</v>
      </c>
      <c r="B263" s="730"/>
      <c r="C263" s="603">
        <v>353</v>
      </c>
      <c r="D263" s="364"/>
    </row>
    <row r="264" spans="1:4" s="273" customFormat="1" ht="14.25">
      <c r="A264" s="98" t="s">
        <v>1066</v>
      </c>
      <c r="B264" s="730"/>
      <c r="C264" s="603">
        <v>353</v>
      </c>
      <c r="D264" s="364"/>
    </row>
    <row r="265" spans="1:4" ht="14.25">
      <c r="A265" s="98" t="s">
        <v>889</v>
      </c>
      <c r="B265" s="730"/>
      <c r="C265" s="603">
        <v>353</v>
      </c>
      <c r="D265" s="364"/>
    </row>
    <row r="266" spans="1:4" ht="14.25">
      <c r="A266" s="98" t="s">
        <v>394</v>
      </c>
      <c r="B266" s="730"/>
      <c r="C266" s="603"/>
      <c r="D266" s="364"/>
    </row>
    <row r="267" spans="1:4" ht="15" thickBot="1">
      <c r="A267" s="256" t="s">
        <v>395</v>
      </c>
      <c r="B267" s="789"/>
      <c r="C267" s="614">
        <v>353</v>
      </c>
      <c r="D267" s="391">
        <v>0</v>
      </c>
    </row>
    <row r="268" spans="1:4" ht="14.25">
      <c r="A268" s="361"/>
      <c r="B268" s="359"/>
      <c r="C268" s="752"/>
      <c r="D268" s="360"/>
    </row>
    <row r="269" spans="1:4" ht="14.25">
      <c r="A269" s="361"/>
      <c r="B269" s="359"/>
      <c r="C269" s="458"/>
      <c r="D269" s="360"/>
    </row>
    <row r="270" spans="1:4" ht="15" thickBot="1">
      <c r="A270" s="218" t="s">
        <v>178</v>
      </c>
      <c r="B270" s="372"/>
      <c r="C270" s="394"/>
      <c r="D270" s="372"/>
    </row>
    <row r="271" spans="1:4" s="273" customFormat="1" ht="14.25">
      <c r="A271" s="420" t="s">
        <v>165</v>
      </c>
      <c r="B271" s="784"/>
      <c r="C271" s="421">
        <v>2003</v>
      </c>
      <c r="D271" s="646">
        <v>2002</v>
      </c>
    </row>
    <row r="272" spans="1:4" ht="14.25">
      <c r="A272" s="98" t="s">
        <v>313</v>
      </c>
      <c r="B272" s="730"/>
      <c r="C272" s="603"/>
      <c r="D272" s="364"/>
    </row>
    <row r="273" spans="1:4" ht="14.25">
      <c r="A273" s="98" t="s">
        <v>280</v>
      </c>
      <c r="B273" s="730"/>
      <c r="C273" s="603"/>
      <c r="D273" s="364"/>
    </row>
    <row r="274" spans="1:4" ht="14.25">
      <c r="A274" s="98" t="s">
        <v>290</v>
      </c>
      <c r="B274" s="730"/>
      <c r="C274" s="603">
        <v>353</v>
      </c>
      <c r="D274" s="364"/>
    </row>
    <row r="275" spans="1:4" ht="14.25">
      <c r="A275" s="98" t="s">
        <v>1066</v>
      </c>
      <c r="B275" s="730"/>
      <c r="C275" s="603">
        <v>353</v>
      </c>
      <c r="D275" s="364"/>
    </row>
    <row r="276" spans="1:4" ht="14.25">
      <c r="A276" s="98" t="s">
        <v>292</v>
      </c>
      <c r="B276" s="730"/>
      <c r="C276" s="603"/>
      <c r="D276" s="364"/>
    </row>
    <row r="277" spans="1:4" s="427" customFormat="1" ht="14.25">
      <c r="A277" s="98" t="s">
        <v>280</v>
      </c>
      <c r="B277" s="730"/>
      <c r="C277" s="603"/>
      <c r="D277" s="364"/>
    </row>
    <row r="278" spans="1:4" ht="14.25">
      <c r="A278" s="98" t="s">
        <v>314</v>
      </c>
      <c r="B278" s="730"/>
      <c r="C278" s="603">
        <v>353</v>
      </c>
      <c r="D278" s="364"/>
    </row>
    <row r="279" spans="1:4" ht="15" thickBot="1">
      <c r="A279" s="259" t="s">
        <v>280</v>
      </c>
      <c r="B279" s="794"/>
      <c r="C279" s="611"/>
      <c r="D279" s="389"/>
    </row>
    <row r="280" spans="1:4" ht="14.25">
      <c r="A280" s="361"/>
      <c r="B280" s="379"/>
      <c r="C280" s="458"/>
      <c r="D280" s="360"/>
    </row>
    <row r="281" spans="1:4" ht="15" thickBot="1">
      <c r="A281" s="218" t="s">
        <v>947</v>
      </c>
      <c r="B281" s="379"/>
      <c r="C281" s="458"/>
      <c r="D281" s="360"/>
    </row>
    <row r="282" spans="1:4" ht="15" hidden="1" thickBot="1">
      <c r="A282" s="361"/>
      <c r="B282" s="379"/>
      <c r="C282" s="458"/>
      <c r="D282" s="360"/>
    </row>
    <row r="283" spans="1:4" ht="15" hidden="1" thickBot="1">
      <c r="A283" s="361"/>
      <c r="B283" s="379"/>
      <c r="C283" s="458"/>
      <c r="D283" s="360"/>
    </row>
    <row r="284" spans="2:4" ht="15" hidden="1" thickBot="1">
      <c r="B284" s="392"/>
      <c r="C284" s="394"/>
      <c r="D284" s="372"/>
    </row>
    <row r="285" spans="1:4" ht="14.25">
      <c r="A285" s="420" t="s">
        <v>169</v>
      </c>
      <c r="B285" s="784"/>
      <c r="C285" s="421">
        <v>2003</v>
      </c>
      <c r="D285" s="646">
        <v>2002</v>
      </c>
    </row>
    <row r="286" spans="1:4" ht="14.25">
      <c r="A286" s="98" t="s">
        <v>170</v>
      </c>
      <c r="B286" s="730"/>
      <c r="C286" s="603">
        <v>353</v>
      </c>
      <c r="D286" s="364"/>
    </row>
    <row r="287" spans="1:4" ht="14.25">
      <c r="A287" s="98" t="s">
        <v>171</v>
      </c>
      <c r="B287" s="730"/>
      <c r="C287" s="603"/>
      <c r="D287" s="364"/>
    </row>
    <row r="288" spans="1:4" ht="14.25">
      <c r="A288" s="98" t="s">
        <v>172</v>
      </c>
      <c r="B288" s="730"/>
      <c r="C288" s="603"/>
      <c r="D288" s="364"/>
    </row>
    <row r="289" spans="1:4" s="427" customFormat="1" ht="14.25">
      <c r="A289" s="98" t="s">
        <v>173</v>
      </c>
      <c r="B289" s="730"/>
      <c r="C289" s="603"/>
      <c r="D289" s="364"/>
    </row>
    <row r="290" spans="1:4" ht="14.25">
      <c r="A290" s="98" t="s">
        <v>316</v>
      </c>
      <c r="B290" s="730"/>
      <c r="C290" s="603"/>
      <c r="D290" s="364"/>
    </row>
    <row r="291" spans="1:4" s="273" customFormat="1" ht="14.25">
      <c r="A291" s="98" t="s">
        <v>173</v>
      </c>
      <c r="B291" s="730"/>
      <c r="C291" s="603"/>
      <c r="D291" s="364"/>
    </row>
    <row r="292" spans="1:4" ht="14.25">
      <c r="A292" s="98" t="s">
        <v>317</v>
      </c>
      <c r="B292" s="730"/>
      <c r="C292" s="603"/>
      <c r="D292" s="364"/>
    </row>
    <row r="293" spans="1:4" ht="14.25">
      <c r="A293" s="98" t="s">
        <v>173</v>
      </c>
      <c r="B293" s="730"/>
      <c r="C293" s="603"/>
      <c r="D293" s="364"/>
    </row>
    <row r="294" spans="1:4" ht="14.25">
      <c r="A294" s="98" t="s">
        <v>174</v>
      </c>
      <c r="B294" s="730"/>
      <c r="C294" s="603"/>
      <c r="D294" s="364"/>
    </row>
    <row r="295" spans="1:4" ht="15" thickBot="1">
      <c r="A295" s="256" t="s">
        <v>175</v>
      </c>
      <c r="B295" s="789"/>
      <c r="C295" s="614">
        <v>353</v>
      </c>
      <c r="D295" s="391"/>
    </row>
    <row r="296" spans="1:4" ht="14.25">
      <c r="A296" s="361"/>
      <c r="B296" s="379"/>
      <c r="C296" s="458"/>
      <c r="D296" s="360"/>
    </row>
    <row r="297" spans="1:4" ht="15" thickBot="1">
      <c r="A297" s="393" t="s">
        <v>678</v>
      </c>
      <c r="B297" s="379"/>
      <c r="C297" s="458"/>
      <c r="D297" s="360"/>
    </row>
    <row r="298" spans="1:4" ht="3.75" customHeight="1" hidden="1" thickBot="1">
      <c r="A298" s="361"/>
      <c r="B298" s="379"/>
      <c r="C298" s="458"/>
      <c r="D298" s="360"/>
    </row>
    <row r="299" spans="1:4" s="427" customFormat="1" ht="15" hidden="1" thickBot="1">
      <c r="A299" s="361"/>
      <c r="B299" s="379"/>
      <c r="C299" s="458"/>
      <c r="D299" s="360"/>
    </row>
    <row r="300" spans="1:4" ht="15" hidden="1" thickBot="1">
      <c r="A300" s="361"/>
      <c r="B300" s="379"/>
      <c r="C300" s="458"/>
      <c r="D300" s="360"/>
    </row>
    <row r="301" spans="2:4" ht="15" hidden="1" thickBot="1">
      <c r="B301" s="400"/>
      <c r="C301" s="394"/>
      <c r="D301" s="394"/>
    </row>
    <row r="302" spans="1:4" ht="14.25">
      <c r="A302" s="420" t="s">
        <v>933</v>
      </c>
      <c r="B302" s="784"/>
      <c r="C302" s="421">
        <v>2003</v>
      </c>
      <c r="D302" s="646">
        <v>2002</v>
      </c>
    </row>
    <row r="303" spans="1:4" s="273" customFormat="1" ht="14.25">
      <c r="A303" s="98" t="s">
        <v>934</v>
      </c>
      <c r="B303" s="795"/>
      <c r="C303" s="395">
        <v>3550</v>
      </c>
      <c r="D303" s="686">
        <v>2509</v>
      </c>
    </row>
    <row r="304" spans="1:4" ht="14.25">
      <c r="A304" s="98" t="s">
        <v>942</v>
      </c>
      <c r="B304" s="795"/>
      <c r="C304" s="617">
        <v>3550</v>
      </c>
      <c r="D304" s="686">
        <v>2509</v>
      </c>
    </row>
    <row r="305" spans="1:4" ht="14.25">
      <c r="A305" s="98" t="s">
        <v>943</v>
      </c>
      <c r="B305" s="795"/>
      <c r="C305" s="617"/>
      <c r="D305" s="686"/>
    </row>
    <row r="306" spans="1:4" ht="14.25">
      <c r="A306" s="98" t="s">
        <v>944</v>
      </c>
      <c r="B306" s="795"/>
      <c r="C306" s="617"/>
      <c r="D306" s="686"/>
    </row>
    <row r="307" spans="1:4" ht="14.25">
      <c r="A307" s="98" t="s">
        <v>280</v>
      </c>
      <c r="B307" s="795"/>
      <c r="C307" s="617"/>
      <c r="D307" s="686"/>
    </row>
    <row r="308" spans="1:4" ht="14.25">
      <c r="A308" s="98" t="s">
        <v>945</v>
      </c>
      <c r="B308" s="796"/>
      <c r="C308" s="617"/>
      <c r="D308" s="686"/>
    </row>
    <row r="309" spans="1:4" ht="14.25">
      <c r="A309" s="98" t="s">
        <v>946</v>
      </c>
      <c r="B309" s="795"/>
      <c r="C309" s="617"/>
      <c r="D309" s="686"/>
    </row>
    <row r="310" spans="1:4" ht="14.25">
      <c r="A310" s="98" t="s">
        <v>280</v>
      </c>
      <c r="B310" s="795"/>
      <c r="C310" s="617"/>
      <c r="D310" s="686"/>
    </row>
    <row r="311" spans="1:4" ht="14.25">
      <c r="A311" s="98" t="s">
        <v>935</v>
      </c>
      <c r="B311" s="795"/>
      <c r="C311" s="617"/>
      <c r="D311" s="686"/>
    </row>
    <row r="312" spans="1:4" s="427" customFormat="1" ht="14.25">
      <c r="A312" s="98" t="s">
        <v>942</v>
      </c>
      <c r="B312" s="795"/>
      <c r="C312" s="617"/>
      <c r="D312" s="686"/>
    </row>
    <row r="313" spans="1:4" s="273" customFormat="1" ht="14.25">
      <c r="A313" s="98" t="s">
        <v>943</v>
      </c>
      <c r="B313" s="795"/>
      <c r="C313" s="617"/>
      <c r="D313" s="686"/>
    </row>
    <row r="314" spans="1:4" ht="14.25">
      <c r="A314" s="98" t="s">
        <v>944</v>
      </c>
      <c r="B314" s="795"/>
      <c r="C314" s="617"/>
      <c r="D314" s="686"/>
    </row>
    <row r="315" spans="1:4" ht="14.25">
      <c r="A315" s="98" t="s">
        <v>280</v>
      </c>
      <c r="B315" s="795"/>
      <c r="C315" s="617"/>
      <c r="D315" s="686"/>
    </row>
    <row r="316" spans="1:4" ht="14.25">
      <c r="A316" s="98" t="s">
        <v>945</v>
      </c>
      <c r="B316" s="795"/>
      <c r="C316" s="617"/>
      <c r="D316" s="686"/>
    </row>
    <row r="317" spans="1:4" ht="14.25">
      <c r="A317" s="98" t="s">
        <v>946</v>
      </c>
      <c r="B317" s="795"/>
      <c r="C317" s="617"/>
      <c r="D317" s="686"/>
    </row>
    <row r="318" spans="1:4" ht="14.25">
      <c r="A318" s="98" t="s">
        <v>280</v>
      </c>
      <c r="B318" s="795"/>
      <c r="C318" s="617"/>
      <c r="D318" s="686"/>
    </row>
    <row r="319" spans="1:4" ht="14.25">
      <c r="A319" s="98" t="s">
        <v>936</v>
      </c>
      <c r="B319" s="795"/>
      <c r="C319" s="395">
        <v>3967</v>
      </c>
      <c r="D319" s="686">
        <v>5134</v>
      </c>
    </row>
    <row r="320" spans="1:4" ht="14.25">
      <c r="A320" s="98" t="s">
        <v>942</v>
      </c>
      <c r="B320" s="795"/>
      <c r="C320" s="617">
        <v>3967</v>
      </c>
      <c r="D320" s="686">
        <v>5134</v>
      </c>
    </row>
    <row r="321" spans="1:4" ht="14.25">
      <c r="A321" s="98" t="s">
        <v>943</v>
      </c>
      <c r="B321" s="795"/>
      <c r="C321" s="617"/>
      <c r="D321" s="686"/>
    </row>
    <row r="322" spans="1:4" ht="14.25">
      <c r="A322" s="98" t="s">
        <v>944</v>
      </c>
      <c r="B322" s="795"/>
      <c r="C322" s="617"/>
      <c r="D322" s="686"/>
    </row>
    <row r="323" spans="1:4" ht="14.25">
      <c r="A323" s="98" t="s">
        <v>280</v>
      </c>
      <c r="B323" s="795"/>
      <c r="C323" s="617"/>
      <c r="D323" s="686"/>
    </row>
    <row r="324" spans="1:4" s="427" customFormat="1" ht="14.25">
      <c r="A324" s="98" t="s">
        <v>945</v>
      </c>
      <c r="B324" s="795"/>
      <c r="C324" s="617"/>
      <c r="D324" s="686"/>
    </row>
    <row r="325" spans="1:4" ht="14.25">
      <c r="A325" s="98" t="s">
        <v>946</v>
      </c>
      <c r="B325" s="795"/>
      <c r="C325" s="617"/>
      <c r="D325" s="686"/>
    </row>
    <row r="326" spans="1:4" s="273" customFormat="1" ht="14.25">
      <c r="A326" s="98" t="s">
        <v>280</v>
      </c>
      <c r="B326" s="795"/>
      <c r="C326" s="617"/>
      <c r="D326" s="686"/>
    </row>
    <row r="327" spans="1:4" ht="14.25">
      <c r="A327" s="98" t="s">
        <v>938</v>
      </c>
      <c r="B327" s="795"/>
      <c r="C327" s="617"/>
      <c r="D327" s="686"/>
    </row>
    <row r="328" spans="1:4" ht="14.25">
      <c r="A328" s="98" t="s">
        <v>942</v>
      </c>
      <c r="B328" s="795"/>
      <c r="C328" s="617"/>
      <c r="D328" s="686"/>
    </row>
    <row r="329" spans="1:4" ht="14.25">
      <c r="A329" s="98" t="s">
        <v>943</v>
      </c>
      <c r="B329" s="795"/>
      <c r="C329" s="617"/>
      <c r="D329" s="686"/>
    </row>
    <row r="330" spans="1:4" ht="14.25">
      <c r="A330" s="98" t="s">
        <v>944</v>
      </c>
      <c r="B330" s="795"/>
      <c r="C330" s="617"/>
      <c r="D330" s="686"/>
    </row>
    <row r="331" spans="1:4" ht="14.25">
      <c r="A331" s="98" t="s">
        <v>280</v>
      </c>
      <c r="B331" s="795"/>
      <c r="C331" s="617"/>
      <c r="D331" s="686"/>
    </row>
    <row r="332" spans="1:4" ht="14.25">
      <c r="A332" s="98" t="s">
        <v>945</v>
      </c>
      <c r="B332" s="795"/>
      <c r="C332" s="617"/>
      <c r="D332" s="686"/>
    </row>
    <row r="333" spans="1:4" ht="14.25">
      <c r="A333" s="98" t="s">
        <v>946</v>
      </c>
      <c r="B333" s="795"/>
      <c r="C333" s="617"/>
      <c r="D333" s="686"/>
    </row>
    <row r="334" spans="1:4" ht="14.25">
      <c r="A334" s="98" t="s">
        <v>280</v>
      </c>
      <c r="B334" s="795"/>
      <c r="C334" s="617"/>
      <c r="D334" s="686"/>
    </row>
    <row r="335" spans="1:4" ht="14.25">
      <c r="A335" s="98" t="s">
        <v>939</v>
      </c>
      <c r="B335" s="795"/>
      <c r="C335" s="395">
        <v>1</v>
      </c>
      <c r="D335" s="686">
        <v>1</v>
      </c>
    </row>
    <row r="336" spans="1:4" s="427" customFormat="1" ht="14.25">
      <c r="A336" s="98" t="s">
        <v>942</v>
      </c>
      <c r="B336" s="795"/>
      <c r="C336" s="617">
        <v>1</v>
      </c>
      <c r="D336" s="686">
        <v>1</v>
      </c>
    </row>
    <row r="337" spans="1:4" ht="14.25">
      <c r="A337" s="98" t="s">
        <v>943</v>
      </c>
      <c r="B337" s="795"/>
      <c r="C337" s="617"/>
      <c r="D337" s="686"/>
    </row>
    <row r="338" spans="1:4" s="273" customFormat="1" ht="14.25">
      <c r="A338" s="98" t="s">
        <v>944</v>
      </c>
      <c r="B338" s="795"/>
      <c r="C338" s="617"/>
      <c r="D338" s="686"/>
    </row>
    <row r="339" spans="1:4" ht="14.25">
      <c r="A339" s="98" t="s">
        <v>280</v>
      </c>
      <c r="B339" s="795"/>
      <c r="C339" s="617"/>
      <c r="D339" s="686"/>
    </row>
    <row r="340" spans="1:4" ht="14.25">
      <c r="A340" s="98" t="s">
        <v>945</v>
      </c>
      <c r="B340" s="795"/>
      <c r="C340" s="617"/>
      <c r="D340" s="686"/>
    </row>
    <row r="341" spans="1:4" ht="14.25">
      <c r="A341" s="98" t="s">
        <v>946</v>
      </c>
      <c r="B341" s="795"/>
      <c r="C341" s="617"/>
      <c r="D341" s="686"/>
    </row>
    <row r="342" spans="1:4" ht="14.25">
      <c r="A342" s="98" t="s">
        <v>280</v>
      </c>
      <c r="B342" s="795"/>
      <c r="C342" s="617"/>
      <c r="D342" s="686"/>
    </row>
    <row r="343" spans="1:4" ht="14.25">
      <c r="A343" s="98" t="s">
        <v>940</v>
      </c>
      <c r="B343" s="795"/>
      <c r="C343" s="395">
        <v>4</v>
      </c>
      <c r="D343" s="686">
        <v>143</v>
      </c>
    </row>
    <row r="344" spans="1:4" ht="14.25">
      <c r="A344" s="98" t="s">
        <v>942</v>
      </c>
      <c r="B344" s="795"/>
      <c r="C344" s="617"/>
      <c r="D344" s="686"/>
    </row>
    <row r="345" spans="1:4" ht="14.25">
      <c r="A345" s="98" t="s">
        <v>943</v>
      </c>
      <c r="B345" s="795"/>
      <c r="C345" s="617"/>
      <c r="D345" s="686"/>
    </row>
    <row r="346" spans="1:4" ht="14.25">
      <c r="A346" s="98" t="s">
        <v>944</v>
      </c>
      <c r="B346" s="795"/>
      <c r="C346" s="617"/>
      <c r="D346" s="686"/>
    </row>
    <row r="347" spans="1:4" ht="14.25">
      <c r="A347" s="98" t="s">
        <v>280</v>
      </c>
      <c r="B347" s="795"/>
      <c r="C347" s="617"/>
      <c r="D347" s="686"/>
    </row>
    <row r="348" spans="1:4" ht="14.25">
      <c r="A348" s="98" t="s">
        <v>945</v>
      </c>
      <c r="B348" s="795"/>
      <c r="C348" s="617">
        <v>4</v>
      </c>
      <c r="D348" s="686">
        <v>108</v>
      </c>
    </row>
    <row r="349" spans="1:4" ht="14.25">
      <c r="A349" s="98" t="s">
        <v>946</v>
      </c>
      <c r="B349" s="795"/>
      <c r="C349" s="617"/>
      <c r="D349" s="686">
        <v>35</v>
      </c>
    </row>
    <row r="350" spans="1:4" s="273" customFormat="1" ht="14.25">
      <c r="A350" s="98" t="s">
        <v>280</v>
      </c>
      <c r="B350" s="795"/>
      <c r="C350" s="617"/>
      <c r="D350" s="686"/>
    </row>
    <row r="351" spans="1:4" ht="15.75" thickBot="1">
      <c r="A351" s="256" t="s">
        <v>941</v>
      </c>
      <c r="B351" s="797"/>
      <c r="C351" s="396">
        <v>7522</v>
      </c>
      <c r="D351" s="713">
        <v>7787</v>
      </c>
    </row>
    <row r="352" spans="1:4" ht="14.25">
      <c r="A352" s="361"/>
      <c r="B352" s="359"/>
      <c r="C352" s="753"/>
      <c r="D352" s="359"/>
    </row>
    <row r="353" spans="1:4" ht="15">
      <c r="A353" s="218" t="s">
        <v>679</v>
      </c>
      <c r="B353" s="359"/>
      <c r="C353" s="458"/>
      <c r="D353" s="380"/>
    </row>
    <row r="354" spans="1:4" ht="2.25" customHeight="1" thickBot="1">
      <c r="A354" s="361"/>
      <c r="B354" s="379"/>
      <c r="C354" s="458"/>
      <c r="D354" s="380"/>
    </row>
    <row r="355" spans="1:4" ht="15" hidden="1" thickBot="1">
      <c r="A355" s="361"/>
      <c r="B355" s="379"/>
      <c r="C355" s="458"/>
      <c r="D355" s="380"/>
    </row>
    <row r="356" spans="2:4" ht="15" hidden="1" thickBot="1">
      <c r="B356" s="392"/>
      <c r="C356" s="394"/>
      <c r="D356" s="392"/>
    </row>
    <row r="357" spans="1:4" ht="30">
      <c r="A357" s="798" t="s">
        <v>981</v>
      </c>
      <c r="B357" s="799"/>
      <c r="C357" s="719">
        <v>2003</v>
      </c>
      <c r="D357" s="714">
        <v>2002</v>
      </c>
    </row>
    <row r="358" spans="1:4" ht="14.25">
      <c r="A358" s="98" t="s">
        <v>313</v>
      </c>
      <c r="B358" s="749"/>
      <c r="C358" s="603">
        <v>7787</v>
      </c>
      <c r="D358" s="364">
        <v>19057</v>
      </c>
    </row>
    <row r="359" spans="1:4" ht="14.25">
      <c r="A359" s="98" t="s">
        <v>1027</v>
      </c>
      <c r="B359" s="749"/>
      <c r="C359" s="603"/>
      <c r="D359" s="364"/>
    </row>
    <row r="360" spans="1:4" ht="14.25">
      <c r="A360" s="98" t="s">
        <v>290</v>
      </c>
      <c r="B360" s="749"/>
      <c r="C360" s="603">
        <v>6319</v>
      </c>
      <c r="D360" s="599">
        <v>6370</v>
      </c>
    </row>
    <row r="361" spans="1:4" ht="14.25">
      <c r="A361" s="800" t="s">
        <v>915</v>
      </c>
      <c r="B361" s="749"/>
      <c r="C361" s="603">
        <v>5456</v>
      </c>
      <c r="D361" s="599">
        <v>6196</v>
      </c>
    </row>
    <row r="362" spans="1:4" ht="14.25">
      <c r="A362" s="800" t="s">
        <v>651</v>
      </c>
      <c r="B362" s="749"/>
      <c r="C362" s="603">
        <v>863</v>
      </c>
      <c r="D362" s="599">
        <v>174</v>
      </c>
    </row>
    <row r="363" spans="1:4" ht="14.25">
      <c r="A363" s="98" t="s">
        <v>292</v>
      </c>
      <c r="B363" s="749"/>
      <c r="C363" s="603">
        <v>6584</v>
      </c>
      <c r="D363" s="599">
        <v>17640.25024</v>
      </c>
    </row>
    <row r="364" spans="1:4" ht="14.25">
      <c r="A364" s="800" t="s">
        <v>915</v>
      </c>
      <c r="B364" s="749"/>
      <c r="C364" s="603">
        <v>5585</v>
      </c>
      <c r="D364" s="599">
        <v>16994</v>
      </c>
    </row>
    <row r="365" spans="1:4" ht="14.25">
      <c r="A365" s="800" t="s">
        <v>651</v>
      </c>
      <c r="B365" s="749"/>
      <c r="C365" s="603">
        <v>964</v>
      </c>
      <c r="D365" s="599">
        <v>646.25024</v>
      </c>
    </row>
    <row r="366" spans="1:4" ht="14.25">
      <c r="A366" s="792" t="s">
        <v>52</v>
      </c>
      <c r="B366" s="749"/>
      <c r="C366" s="603">
        <v>35</v>
      </c>
      <c r="D366" s="599">
        <v>0</v>
      </c>
    </row>
    <row r="367" spans="1:4" ht="15">
      <c r="A367" s="98" t="s">
        <v>314</v>
      </c>
      <c r="B367" s="801"/>
      <c r="C367" s="610">
        <v>7522</v>
      </c>
      <c r="D367" s="746">
        <v>7786.749759999999</v>
      </c>
    </row>
    <row r="368" spans="1:4" ht="15" thickBot="1">
      <c r="A368" s="259" t="s">
        <v>1027</v>
      </c>
      <c r="B368" s="802"/>
      <c r="C368" s="611"/>
      <c r="D368" s="389"/>
    </row>
    <row r="369" spans="1:4" ht="14.25">
      <c r="A369" s="361"/>
      <c r="B369" s="379"/>
      <c r="C369" s="752"/>
      <c r="D369" s="398"/>
    </row>
    <row r="370" spans="1:4" ht="15">
      <c r="A370" s="218" t="s">
        <v>680</v>
      </c>
      <c r="B370" s="379"/>
      <c r="C370" s="458"/>
      <c r="D370" s="380"/>
    </row>
    <row r="371" spans="2:4" ht="0.75" customHeight="1" thickBot="1">
      <c r="B371" s="392"/>
      <c r="C371" s="394"/>
      <c r="D371" s="392"/>
    </row>
    <row r="372" spans="1:4" ht="30">
      <c r="A372" s="798" t="s">
        <v>581</v>
      </c>
      <c r="B372" s="784"/>
      <c r="C372" s="421">
        <v>2003</v>
      </c>
      <c r="D372" s="646">
        <v>2002</v>
      </c>
    </row>
    <row r="373" spans="1:4" ht="14.25">
      <c r="A373" s="98" t="s">
        <v>170</v>
      </c>
      <c r="B373" s="730"/>
      <c r="C373" s="603">
        <v>7518</v>
      </c>
      <c r="D373" s="364">
        <v>7679</v>
      </c>
    </row>
    <row r="374" spans="1:4" ht="14.25">
      <c r="A374" s="98" t="s">
        <v>171</v>
      </c>
      <c r="B374" s="730"/>
      <c r="C374" s="603"/>
      <c r="D374" s="364"/>
    </row>
    <row r="375" spans="1:4" ht="14.25">
      <c r="A375" s="98" t="s">
        <v>172</v>
      </c>
      <c r="B375" s="730"/>
      <c r="C375" s="603"/>
      <c r="D375" s="364"/>
    </row>
    <row r="376" spans="1:4" ht="14.25">
      <c r="A376" s="98" t="s">
        <v>173</v>
      </c>
      <c r="B376" s="730"/>
      <c r="C376" s="603"/>
      <c r="D376" s="364"/>
    </row>
    <row r="377" spans="1:4" ht="14.25">
      <c r="A377" s="98" t="s">
        <v>1027</v>
      </c>
      <c r="B377" s="730"/>
      <c r="C377" s="603"/>
      <c r="D377" s="364"/>
    </row>
    <row r="378" spans="1:4" ht="14.25">
      <c r="A378" s="98" t="s">
        <v>174</v>
      </c>
      <c r="B378" s="730"/>
      <c r="C378" s="603"/>
      <c r="D378" s="364"/>
    </row>
    <row r="379" spans="1:4" ht="30.75" thickBot="1">
      <c r="A379" s="256" t="s">
        <v>582</v>
      </c>
      <c r="B379" s="789"/>
      <c r="C379" s="614">
        <v>7518</v>
      </c>
      <c r="D379" s="391">
        <v>7679</v>
      </c>
    </row>
    <row r="380" spans="1:4" ht="14.25">
      <c r="A380" s="361"/>
      <c r="B380" s="379"/>
      <c r="C380" s="752"/>
      <c r="D380" s="398"/>
    </row>
    <row r="381" spans="1:4" ht="15">
      <c r="A381" s="393" t="s">
        <v>681</v>
      </c>
      <c r="B381" s="379"/>
      <c r="C381" s="458"/>
      <c r="D381" s="380"/>
    </row>
    <row r="382" spans="2:4" ht="0.75" customHeight="1" thickBot="1">
      <c r="B382" s="400"/>
      <c r="C382" s="394"/>
      <c r="D382" s="400"/>
    </row>
    <row r="383" spans="1:4" ht="30">
      <c r="A383" s="420" t="s">
        <v>584</v>
      </c>
      <c r="B383" s="784"/>
      <c r="C383" s="421">
        <v>2003</v>
      </c>
      <c r="D383" s="646">
        <v>2002</v>
      </c>
    </row>
    <row r="384" spans="1:4" ht="30">
      <c r="A384" s="253" t="s">
        <v>585</v>
      </c>
      <c r="B384" s="730"/>
      <c r="C384" s="603"/>
      <c r="D384" s="364"/>
    </row>
    <row r="385" spans="1:4" ht="14.25">
      <c r="A385" s="98" t="s">
        <v>586</v>
      </c>
      <c r="B385" s="730"/>
      <c r="C385" s="603"/>
      <c r="D385" s="364"/>
    </row>
    <row r="386" spans="1:4" ht="14.25">
      <c r="A386" s="98" t="s">
        <v>590</v>
      </c>
      <c r="B386" s="730"/>
      <c r="C386" s="603"/>
      <c r="D386" s="364"/>
    </row>
    <row r="387" spans="1:4" ht="14.25">
      <c r="A387" s="98" t="s">
        <v>591</v>
      </c>
      <c r="B387" s="730"/>
      <c r="C387" s="603"/>
      <c r="D387" s="364"/>
    </row>
    <row r="388" spans="1:4" ht="14.25">
      <c r="A388" s="98" t="s">
        <v>592</v>
      </c>
      <c r="B388" s="730"/>
      <c r="C388" s="603"/>
      <c r="D388" s="364"/>
    </row>
    <row r="389" spans="1:4" s="427" customFormat="1" ht="14.25">
      <c r="A389" s="98" t="s">
        <v>587</v>
      </c>
      <c r="B389" s="730"/>
      <c r="C389" s="603"/>
      <c r="D389" s="364"/>
    </row>
    <row r="390" spans="1:4" ht="14.25">
      <c r="A390" s="98" t="s">
        <v>590</v>
      </c>
      <c r="B390" s="730"/>
      <c r="C390" s="603"/>
      <c r="D390" s="364"/>
    </row>
    <row r="391" spans="1:4" ht="14.25">
      <c r="A391" s="98" t="s">
        <v>593</v>
      </c>
      <c r="B391" s="730"/>
      <c r="C391" s="603"/>
      <c r="D391" s="364"/>
    </row>
    <row r="392" spans="1:4" ht="14.25">
      <c r="A392" s="98" t="s">
        <v>592</v>
      </c>
      <c r="B392" s="730"/>
      <c r="C392" s="603"/>
      <c r="D392" s="364"/>
    </row>
    <row r="393" spans="1:4" ht="14.25">
      <c r="A393" s="98" t="s">
        <v>588</v>
      </c>
      <c r="B393" s="730"/>
      <c r="C393" s="603"/>
      <c r="D393" s="364"/>
    </row>
    <row r="394" spans="1:4" ht="14.25">
      <c r="A394" s="98" t="s">
        <v>589</v>
      </c>
      <c r="B394" s="730"/>
      <c r="C394" s="603"/>
      <c r="D394" s="364"/>
    </row>
    <row r="395" spans="1:4" ht="14.25">
      <c r="A395" s="98" t="s">
        <v>590</v>
      </c>
      <c r="B395" s="730"/>
      <c r="C395" s="603"/>
      <c r="D395" s="364"/>
    </row>
    <row r="396" spans="1:4" ht="14.25">
      <c r="A396" s="98" t="s">
        <v>591</v>
      </c>
      <c r="B396" s="730"/>
      <c r="C396" s="603"/>
      <c r="D396" s="364"/>
    </row>
    <row r="397" spans="1:4" ht="14.25">
      <c r="A397" s="98" t="s">
        <v>592</v>
      </c>
      <c r="B397" s="730"/>
      <c r="C397" s="603"/>
      <c r="D397" s="364"/>
    </row>
    <row r="398" spans="1:4" ht="30">
      <c r="A398" s="253" t="s">
        <v>594</v>
      </c>
      <c r="B398" s="793"/>
      <c r="C398" s="715"/>
      <c r="D398" s="601"/>
    </row>
    <row r="399" spans="1:4" ht="14.25">
      <c r="A399" s="98" t="s">
        <v>586</v>
      </c>
      <c r="B399" s="730"/>
      <c r="C399" s="603"/>
      <c r="D399" s="364"/>
    </row>
    <row r="400" spans="1:4" ht="14.25">
      <c r="A400" s="98" t="s">
        <v>590</v>
      </c>
      <c r="B400" s="730"/>
      <c r="C400" s="603"/>
      <c r="D400" s="364"/>
    </row>
    <row r="401" spans="1:4" s="427" customFormat="1" ht="14.25">
      <c r="A401" s="98" t="s">
        <v>591</v>
      </c>
      <c r="B401" s="730"/>
      <c r="C401" s="603"/>
      <c r="D401" s="364"/>
    </row>
    <row r="402" spans="1:4" ht="14.25">
      <c r="A402" s="98" t="s">
        <v>592</v>
      </c>
      <c r="B402" s="730"/>
      <c r="C402" s="603"/>
      <c r="D402" s="364"/>
    </row>
    <row r="403" spans="1:4" s="273" customFormat="1" ht="14.25">
      <c r="A403" s="98" t="s">
        <v>587</v>
      </c>
      <c r="B403" s="730"/>
      <c r="C403" s="603"/>
      <c r="D403" s="364"/>
    </row>
    <row r="404" spans="1:4" ht="14.25">
      <c r="A404" s="98" t="s">
        <v>590</v>
      </c>
      <c r="B404" s="730"/>
      <c r="C404" s="603"/>
      <c r="D404" s="364"/>
    </row>
    <row r="405" spans="1:4" ht="14.25">
      <c r="A405" s="98" t="s">
        <v>591</v>
      </c>
      <c r="B405" s="730"/>
      <c r="C405" s="603"/>
      <c r="D405" s="364"/>
    </row>
    <row r="406" spans="1:4" ht="14.25">
      <c r="A406" s="98" t="s">
        <v>592</v>
      </c>
      <c r="B406" s="730"/>
      <c r="C406" s="603"/>
      <c r="D406" s="364"/>
    </row>
    <row r="407" spans="1:4" ht="14.25">
      <c r="A407" s="98" t="s">
        <v>588</v>
      </c>
      <c r="B407" s="730"/>
      <c r="C407" s="603"/>
      <c r="D407" s="364"/>
    </row>
    <row r="408" spans="1:4" ht="14.25">
      <c r="A408" s="98" t="s">
        <v>589</v>
      </c>
      <c r="B408" s="730"/>
      <c r="C408" s="603"/>
      <c r="D408" s="364"/>
    </row>
    <row r="409" spans="1:4" ht="14.25">
      <c r="A409" s="98" t="s">
        <v>590</v>
      </c>
      <c r="B409" s="730"/>
      <c r="C409" s="603"/>
      <c r="D409" s="364"/>
    </row>
    <row r="410" spans="1:4" ht="14.25">
      <c r="A410" s="98" t="s">
        <v>591</v>
      </c>
      <c r="B410" s="730"/>
      <c r="C410" s="603"/>
      <c r="D410" s="599"/>
    </row>
    <row r="411" spans="1:4" ht="14.25">
      <c r="A411" s="98" t="s">
        <v>592</v>
      </c>
      <c r="B411" s="730"/>
      <c r="C411" s="603"/>
      <c r="D411" s="599"/>
    </row>
    <row r="412" spans="1:4" ht="30">
      <c r="A412" s="253" t="s">
        <v>595</v>
      </c>
      <c r="B412" s="793"/>
      <c r="C412" s="715">
        <v>7518</v>
      </c>
      <c r="D412" s="629">
        <v>7644</v>
      </c>
    </row>
    <row r="413" spans="1:4" ht="14.25">
      <c r="A413" s="98" t="s">
        <v>586</v>
      </c>
      <c r="B413" s="730"/>
      <c r="C413" s="603">
        <v>7518</v>
      </c>
      <c r="D413" s="599">
        <v>7644</v>
      </c>
    </row>
    <row r="414" spans="1:4" ht="14.25">
      <c r="A414" s="98" t="s">
        <v>590</v>
      </c>
      <c r="B414" s="730"/>
      <c r="C414" s="603">
        <v>2542</v>
      </c>
      <c r="D414" s="599">
        <v>-8915</v>
      </c>
    </row>
    <row r="415" spans="1:4" s="273" customFormat="1" ht="14.25">
      <c r="A415" s="98" t="s">
        <v>591</v>
      </c>
      <c r="B415" s="730"/>
      <c r="C415" s="603">
        <v>7644</v>
      </c>
      <c r="D415" s="599">
        <v>22136</v>
      </c>
    </row>
    <row r="416" spans="1:4" s="427" customFormat="1" ht="14.25">
      <c r="A416" s="98" t="s">
        <v>592</v>
      </c>
      <c r="B416" s="730"/>
      <c r="C416" s="603">
        <v>17648</v>
      </c>
      <c r="D416" s="599">
        <v>16559</v>
      </c>
    </row>
    <row r="417" spans="1:5" ht="14.25">
      <c r="A417" s="98" t="s">
        <v>587</v>
      </c>
      <c r="B417" s="730"/>
      <c r="C417" s="603"/>
      <c r="D417" s="364"/>
      <c r="E417" s="25"/>
    </row>
    <row r="418" spans="1:4" ht="14.25">
      <c r="A418" s="98" t="s">
        <v>590</v>
      </c>
      <c r="B418" s="730"/>
      <c r="C418" s="603"/>
      <c r="D418" s="364"/>
    </row>
    <row r="419" spans="1:4" ht="14.25">
      <c r="A419" s="98" t="s">
        <v>591</v>
      </c>
      <c r="B419" s="730"/>
      <c r="C419" s="603"/>
      <c r="D419" s="364"/>
    </row>
    <row r="420" spans="1:4" ht="14.25">
      <c r="A420" s="98" t="s">
        <v>592</v>
      </c>
      <c r="B420" s="730"/>
      <c r="C420" s="603"/>
      <c r="D420" s="364"/>
    </row>
    <row r="421" spans="1:4" ht="14.25">
      <c r="A421" s="98" t="s">
        <v>588</v>
      </c>
      <c r="B421" s="730"/>
      <c r="C421" s="603"/>
      <c r="D421" s="364"/>
    </row>
    <row r="422" spans="1:4" ht="14.25">
      <c r="A422" s="98" t="s">
        <v>589</v>
      </c>
      <c r="B422" s="730"/>
      <c r="C422" s="603"/>
      <c r="D422" s="364"/>
    </row>
    <row r="423" spans="1:4" ht="14.25">
      <c r="A423" s="98" t="s">
        <v>590</v>
      </c>
      <c r="B423" s="730"/>
      <c r="C423" s="603"/>
      <c r="D423" s="364"/>
    </row>
    <row r="424" spans="1:4" ht="14.25">
      <c r="A424" s="98" t="s">
        <v>591</v>
      </c>
      <c r="B424" s="730"/>
      <c r="C424" s="603"/>
      <c r="D424" s="364"/>
    </row>
    <row r="425" spans="1:4" ht="14.25">
      <c r="A425" s="98" t="s">
        <v>592</v>
      </c>
      <c r="B425" s="730"/>
      <c r="C425" s="603"/>
      <c r="D425" s="364"/>
    </row>
    <row r="426" spans="1:4" ht="14.25">
      <c r="A426" s="98" t="s">
        <v>1027</v>
      </c>
      <c r="B426" s="730"/>
      <c r="C426" s="603"/>
      <c r="D426" s="364"/>
    </row>
    <row r="427" spans="1:4" ht="15">
      <c r="A427" s="253" t="s">
        <v>596</v>
      </c>
      <c r="B427" s="730"/>
      <c r="C427" s="603"/>
      <c r="D427" s="364"/>
    </row>
    <row r="428" spans="1:4" ht="14.25">
      <c r="A428" s="98" t="s">
        <v>597</v>
      </c>
      <c r="B428" s="730"/>
      <c r="C428" s="603"/>
      <c r="D428" s="364"/>
    </row>
    <row r="429" spans="1:4" ht="14.25">
      <c r="A429" s="98" t="s">
        <v>590</v>
      </c>
      <c r="B429" s="730"/>
      <c r="C429" s="603"/>
      <c r="D429" s="364"/>
    </row>
    <row r="430" spans="1:4" s="273" customFormat="1" ht="14.25">
      <c r="A430" s="98" t="s">
        <v>591</v>
      </c>
      <c r="B430" s="730"/>
      <c r="C430" s="603"/>
      <c r="D430" s="364"/>
    </row>
    <row r="431" spans="1:4" s="427" customFormat="1" ht="14.25">
      <c r="A431" s="98" t="s">
        <v>592</v>
      </c>
      <c r="B431" s="730"/>
      <c r="C431" s="603"/>
      <c r="D431" s="364"/>
    </row>
    <row r="432" spans="1:4" ht="14.25">
      <c r="A432" s="98" t="s">
        <v>587</v>
      </c>
      <c r="B432" s="730"/>
      <c r="C432" s="603"/>
      <c r="D432" s="364"/>
    </row>
    <row r="433" spans="1:4" ht="14.25">
      <c r="A433" s="98" t="s">
        <v>590</v>
      </c>
      <c r="B433" s="730"/>
      <c r="C433" s="603"/>
      <c r="D433" s="364"/>
    </row>
    <row r="434" spans="1:4" ht="14.25">
      <c r="A434" s="98" t="s">
        <v>591</v>
      </c>
      <c r="B434" s="730"/>
      <c r="C434" s="603"/>
      <c r="D434" s="364"/>
    </row>
    <row r="435" spans="1:4" ht="14.25">
      <c r="A435" s="98" t="s">
        <v>592</v>
      </c>
      <c r="B435" s="730"/>
      <c r="C435" s="603"/>
      <c r="D435" s="364"/>
    </row>
    <row r="436" spans="1:4" ht="14.25">
      <c r="A436" s="98" t="s">
        <v>588</v>
      </c>
      <c r="B436" s="730"/>
      <c r="C436" s="603"/>
      <c r="D436" s="364"/>
    </row>
    <row r="437" spans="1:4" ht="14.25">
      <c r="A437" s="98" t="s">
        <v>589</v>
      </c>
      <c r="B437" s="730"/>
      <c r="C437" s="603"/>
      <c r="D437" s="364"/>
    </row>
    <row r="438" spans="1:4" ht="14.25">
      <c r="A438" s="98" t="s">
        <v>590</v>
      </c>
      <c r="B438" s="730"/>
      <c r="C438" s="603"/>
      <c r="D438" s="364"/>
    </row>
    <row r="439" spans="1:4" ht="14.25">
      <c r="A439" s="98" t="s">
        <v>591</v>
      </c>
      <c r="B439" s="730"/>
      <c r="C439" s="603"/>
      <c r="D439" s="364"/>
    </row>
    <row r="440" spans="1:4" ht="14.25">
      <c r="A440" s="98" t="s">
        <v>592</v>
      </c>
      <c r="B440" s="730"/>
      <c r="C440" s="603"/>
      <c r="D440" s="364"/>
    </row>
    <row r="441" spans="1:4" ht="14.25">
      <c r="A441" s="98" t="s">
        <v>1027</v>
      </c>
      <c r="B441" s="730"/>
      <c r="C441" s="603"/>
      <c r="D441" s="364"/>
    </row>
    <row r="442" spans="1:4" ht="14.25">
      <c r="A442" s="98" t="s">
        <v>598</v>
      </c>
      <c r="B442" s="730"/>
      <c r="C442" s="603">
        <v>17648</v>
      </c>
      <c r="D442" s="599">
        <v>16559</v>
      </c>
    </row>
    <row r="443" spans="1:4" ht="14.25">
      <c r="A443" s="98" t="s">
        <v>599</v>
      </c>
      <c r="B443" s="730"/>
      <c r="C443" s="603">
        <v>7644</v>
      </c>
      <c r="D443" s="599">
        <v>22136</v>
      </c>
    </row>
    <row r="444" spans="1:4" ht="14.25">
      <c r="A444" s="98" t="s">
        <v>600</v>
      </c>
      <c r="B444" s="730"/>
      <c r="C444" s="603">
        <v>2542</v>
      </c>
      <c r="D444" s="599">
        <v>-8915</v>
      </c>
    </row>
    <row r="445" spans="1:4" s="273" customFormat="1" ht="15.75" thickBot="1">
      <c r="A445" s="256" t="s">
        <v>601</v>
      </c>
      <c r="B445" s="789"/>
      <c r="C445" s="614">
        <v>7518</v>
      </c>
      <c r="D445" s="718">
        <v>7644</v>
      </c>
    </row>
    <row r="446" spans="1:4" s="427" customFormat="1" ht="14.25">
      <c r="A446" s="361"/>
      <c r="B446" s="379"/>
      <c r="C446" s="458"/>
      <c r="D446" s="398"/>
    </row>
    <row r="447" spans="1:4" ht="14.25">
      <c r="A447" s="361"/>
      <c r="B447" s="379"/>
      <c r="C447" s="458"/>
      <c r="D447" s="380"/>
    </row>
    <row r="448" spans="1:4" ht="15.75" thickBot="1">
      <c r="A448" s="218" t="s">
        <v>682</v>
      </c>
      <c r="B448" s="392"/>
      <c r="C448" s="394"/>
      <c r="D448" s="392"/>
    </row>
    <row r="449" spans="1:4" ht="30">
      <c r="A449" s="420" t="s">
        <v>603</v>
      </c>
      <c r="B449" s="784"/>
      <c r="C449" s="421">
        <v>2003</v>
      </c>
      <c r="D449" s="646">
        <v>2002</v>
      </c>
    </row>
    <row r="450" spans="1:4" ht="14.25">
      <c r="A450" s="98" t="s">
        <v>170</v>
      </c>
      <c r="B450" s="730"/>
      <c r="C450" s="603">
        <v>4</v>
      </c>
      <c r="D450" s="364">
        <v>108</v>
      </c>
    </row>
    <row r="451" spans="1:4" ht="14.25">
      <c r="A451" s="98" t="s">
        <v>171</v>
      </c>
      <c r="C451" s="603"/>
      <c r="D451" s="364"/>
    </row>
    <row r="452" spans="1:4" ht="14.25">
      <c r="A452" s="98" t="s">
        <v>172</v>
      </c>
      <c r="B452" s="730"/>
      <c r="C452" s="603"/>
      <c r="D452" s="364"/>
    </row>
    <row r="453" spans="1:4" ht="14.25">
      <c r="A453" s="98" t="s">
        <v>173</v>
      </c>
      <c r="B453" s="730"/>
      <c r="C453" s="603"/>
      <c r="D453" s="364"/>
    </row>
    <row r="454" spans="1:4" ht="14.25">
      <c r="A454" s="98" t="s">
        <v>1027</v>
      </c>
      <c r="B454" s="730"/>
      <c r="C454" s="603"/>
      <c r="D454" s="364"/>
    </row>
    <row r="455" spans="1:4" ht="14.25">
      <c r="A455" s="98" t="s">
        <v>174</v>
      </c>
      <c r="B455" s="730"/>
      <c r="C455" s="603"/>
      <c r="D455" s="364"/>
    </row>
    <row r="456" spans="1:4" ht="15.75" thickBot="1">
      <c r="A456" s="256" t="s">
        <v>604</v>
      </c>
      <c r="B456" s="789"/>
      <c r="C456" s="390">
        <v>4</v>
      </c>
      <c r="D456" s="718">
        <v>108</v>
      </c>
    </row>
    <row r="457" spans="1:4" ht="14.25">
      <c r="A457" s="361"/>
      <c r="B457" s="359"/>
      <c r="C457" s="752"/>
      <c r="D457" s="398"/>
    </row>
    <row r="458" spans="1:4" ht="15.75" thickBot="1">
      <c r="A458" s="218" t="s">
        <v>683</v>
      </c>
      <c r="B458" s="359"/>
      <c r="C458" s="458"/>
      <c r="D458" s="380"/>
    </row>
    <row r="459" spans="2:4" ht="15" hidden="1" thickBot="1">
      <c r="B459" s="372"/>
      <c r="C459" s="394"/>
      <c r="D459" s="392"/>
    </row>
    <row r="460" spans="1:4" s="273" customFormat="1" ht="15">
      <c r="A460" s="420" t="s">
        <v>606</v>
      </c>
      <c r="B460" s="784"/>
      <c r="C460" s="421">
        <v>2003</v>
      </c>
      <c r="D460" s="646">
        <v>2002</v>
      </c>
    </row>
    <row r="461" spans="1:4" s="427" customFormat="1" ht="14.25">
      <c r="A461" s="254" t="s">
        <v>429</v>
      </c>
      <c r="B461" s="782"/>
      <c r="C461" s="690">
        <v>761</v>
      </c>
      <c r="D461" s="691">
        <v>761</v>
      </c>
    </row>
    <row r="462" spans="1:4" ht="15">
      <c r="A462" s="774"/>
      <c r="B462" s="781"/>
      <c r="C462" s="612"/>
      <c r="D462" s="613"/>
    </row>
    <row r="463" spans="1:4" ht="15">
      <c r="A463" s="774"/>
      <c r="B463" s="781"/>
      <c r="C463" s="612"/>
      <c r="D463" s="613"/>
    </row>
    <row r="464" spans="1:4" ht="15">
      <c r="A464" s="774"/>
      <c r="B464" s="781"/>
      <c r="C464" s="612"/>
      <c r="D464" s="613"/>
    </row>
    <row r="465" spans="1:4" ht="14.25">
      <c r="A465" s="98"/>
      <c r="B465" s="785"/>
      <c r="C465" s="690"/>
      <c r="D465" s="376"/>
    </row>
    <row r="466" spans="1:4" ht="15.75" thickBot="1">
      <c r="A466" s="256" t="s">
        <v>607</v>
      </c>
      <c r="B466" s="791"/>
      <c r="C466" s="710">
        <v>761</v>
      </c>
      <c r="D466" s="591">
        <v>761</v>
      </c>
    </row>
    <row r="467" spans="1:4" ht="14.25">
      <c r="A467" s="361"/>
      <c r="B467" s="379"/>
      <c r="C467" s="752"/>
      <c r="D467" s="398"/>
    </row>
    <row r="468" spans="1:4" ht="15" customHeight="1" thickBot="1">
      <c r="A468" s="218" t="s">
        <v>684</v>
      </c>
      <c r="B468" s="379"/>
      <c r="C468" s="458"/>
      <c r="D468" s="380"/>
    </row>
    <row r="469" spans="2:4" ht="15" hidden="1" thickBot="1">
      <c r="B469" s="392"/>
      <c r="C469" s="394"/>
      <c r="D469" s="392"/>
    </row>
    <row r="470" spans="1:4" ht="30">
      <c r="A470" s="420" t="s">
        <v>609</v>
      </c>
      <c r="B470" s="784"/>
      <c r="C470" s="421">
        <v>2003</v>
      </c>
      <c r="D470" s="646">
        <v>2002</v>
      </c>
    </row>
    <row r="471" spans="1:4" ht="14.25">
      <c r="A471" s="98" t="s">
        <v>313</v>
      </c>
      <c r="B471" s="730"/>
      <c r="C471" s="603">
        <v>761</v>
      </c>
      <c r="D471" s="364">
        <v>1767</v>
      </c>
    </row>
    <row r="472" spans="1:4" ht="14.25">
      <c r="A472" s="98" t="s">
        <v>1027</v>
      </c>
      <c r="B472" s="730"/>
      <c r="C472" s="603"/>
      <c r="D472" s="364"/>
    </row>
    <row r="473" spans="1:4" ht="14.25">
      <c r="A473" s="98" t="s">
        <v>290</v>
      </c>
      <c r="B473" s="730"/>
      <c r="C473" s="603"/>
      <c r="D473" s="364"/>
    </row>
    <row r="474" spans="1:4" ht="14.25">
      <c r="A474" s="98" t="s">
        <v>1027</v>
      </c>
      <c r="B474" s="730"/>
      <c r="C474" s="603"/>
      <c r="D474" s="364"/>
    </row>
    <row r="475" spans="1:4" s="273" customFormat="1" ht="14.25">
      <c r="A475" s="98" t="s">
        <v>292</v>
      </c>
      <c r="B475" s="730"/>
      <c r="C475" s="603"/>
      <c r="D475" s="364">
        <v>1006</v>
      </c>
    </row>
    <row r="476" spans="1:4" s="427" customFormat="1" ht="14.25">
      <c r="A476" s="792" t="s">
        <v>430</v>
      </c>
      <c r="B476" s="730"/>
      <c r="C476" s="603"/>
      <c r="D476" s="364">
        <v>1006</v>
      </c>
    </row>
    <row r="477" spans="1:4" ht="15">
      <c r="A477" s="98" t="s">
        <v>314</v>
      </c>
      <c r="B477" s="776"/>
      <c r="C477" s="610">
        <v>761</v>
      </c>
      <c r="D477" s="597">
        <v>761</v>
      </c>
    </row>
    <row r="478" spans="1:4" ht="15" thickBot="1">
      <c r="A478" s="259" t="s">
        <v>1027</v>
      </c>
      <c r="B478" s="794"/>
      <c r="C478" s="611"/>
      <c r="D478" s="389"/>
    </row>
    <row r="479" spans="1:4" ht="14.25">
      <c r="A479" s="361"/>
      <c r="B479" s="379"/>
      <c r="C479" s="752"/>
      <c r="D479" s="398"/>
    </row>
    <row r="480" spans="1:4" ht="14.25">
      <c r="A480" s="361"/>
      <c r="B480" s="379"/>
      <c r="C480" s="458"/>
      <c r="D480" s="380"/>
    </row>
    <row r="481" spans="1:4" ht="15.75" thickBot="1">
      <c r="A481" s="218" t="s">
        <v>685</v>
      </c>
      <c r="B481" s="392"/>
      <c r="C481" s="394"/>
      <c r="D481" s="399"/>
    </row>
    <row r="482" spans="1:4" ht="15">
      <c r="A482" s="420" t="s">
        <v>611</v>
      </c>
      <c r="B482" s="784"/>
      <c r="C482" s="421">
        <v>2003</v>
      </c>
      <c r="D482" s="646">
        <v>2002</v>
      </c>
    </row>
    <row r="483" spans="1:4" ht="14.25">
      <c r="A483" s="98" t="s">
        <v>170</v>
      </c>
      <c r="B483" s="730"/>
      <c r="C483" s="603">
        <v>761</v>
      </c>
      <c r="D483" s="364">
        <v>761</v>
      </c>
    </row>
    <row r="484" spans="1:4" ht="14.25">
      <c r="A484" s="98" t="s">
        <v>171</v>
      </c>
      <c r="B484" s="730"/>
      <c r="C484" s="603"/>
      <c r="D484" s="364"/>
    </row>
    <row r="485" spans="1:4" ht="14.25">
      <c r="A485" s="98" t="s">
        <v>172</v>
      </c>
      <c r="B485" s="730"/>
      <c r="C485" s="603"/>
      <c r="D485" s="364"/>
    </row>
    <row r="486" spans="1:4" ht="14.25">
      <c r="A486" s="98" t="s">
        <v>173</v>
      </c>
      <c r="B486" s="730"/>
      <c r="C486" s="603"/>
      <c r="D486" s="364"/>
    </row>
    <row r="487" spans="1:4" ht="14.25">
      <c r="A487" s="98" t="s">
        <v>1027</v>
      </c>
      <c r="B487" s="730"/>
      <c r="C487" s="603"/>
      <c r="D487" s="364"/>
    </row>
    <row r="488" spans="1:4" ht="14.25">
      <c r="A488" s="98" t="s">
        <v>174</v>
      </c>
      <c r="B488" s="730"/>
      <c r="C488" s="603"/>
      <c r="D488" s="364"/>
    </row>
    <row r="489" spans="1:4" ht="15.75" thickBot="1">
      <c r="A489" s="256" t="s">
        <v>607</v>
      </c>
      <c r="B489" s="789"/>
      <c r="C489" s="614">
        <v>761</v>
      </c>
      <c r="D489" s="391">
        <v>761</v>
      </c>
    </row>
    <row r="490" spans="1:4" s="273" customFormat="1" ht="14.25">
      <c r="A490" s="361"/>
      <c r="B490" s="379"/>
      <c r="C490" s="752"/>
      <c r="D490" s="398"/>
    </row>
    <row r="491" spans="1:4" s="427" customFormat="1" ht="15.75" thickBot="1">
      <c r="A491" s="218" t="s">
        <v>686</v>
      </c>
      <c r="B491" s="392"/>
      <c r="C491" s="394"/>
      <c r="D491" s="399"/>
    </row>
    <row r="492" spans="1:4" ht="30">
      <c r="A492" s="420" t="s">
        <v>613</v>
      </c>
      <c r="B492" s="784"/>
      <c r="C492" s="421">
        <v>2003</v>
      </c>
      <c r="D492" s="646">
        <v>2002</v>
      </c>
    </row>
    <row r="493" spans="1:4" ht="28.5">
      <c r="A493" s="98" t="s">
        <v>614</v>
      </c>
      <c r="B493" s="793"/>
      <c r="C493" s="715">
        <v>2132</v>
      </c>
      <c r="D493" s="601">
        <v>394</v>
      </c>
    </row>
    <row r="494" spans="1:4" ht="14.25">
      <c r="A494" s="98" t="s">
        <v>615</v>
      </c>
      <c r="B494" s="730"/>
      <c r="C494" s="603">
        <v>2132</v>
      </c>
      <c r="D494" s="364">
        <v>394</v>
      </c>
    </row>
    <row r="495" spans="1:4" ht="14.25">
      <c r="A495" s="98" t="s">
        <v>1027</v>
      </c>
      <c r="B495" s="730"/>
      <c r="C495" s="603"/>
      <c r="D495" s="364"/>
    </row>
    <row r="496" spans="1:4" ht="14.25">
      <c r="A496" s="98" t="s">
        <v>616</v>
      </c>
      <c r="B496" s="730"/>
      <c r="C496" s="603"/>
      <c r="D496" s="364"/>
    </row>
    <row r="497" spans="1:4" ht="14.25">
      <c r="A497" s="98" t="s">
        <v>1027</v>
      </c>
      <c r="B497" s="730"/>
      <c r="C497" s="603"/>
      <c r="D497" s="364"/>
    </row>
    <row r="498" spans="1:4" ht="14.25">
      <c r="A498" s="98" t="s">
        <v>617</v>
      </c>
      <c r="B498" s="730"/>
      <c r="C498" s="603"/>
      <c r="D498" s="364"/>
    </row>
    <row r="499" spans="1:4" ht="14.25">
      <c r="A499" s="98" t="s">
        <v>1027</v>
      </c>
      <c r="B499" s="730"/>
      <c r="C499" s="603"/>
      <c r="D499" s="364"/>
    </row>
    <row r="500" spans="1:4" ht="14.25">
      <c r="A500" s="98" t="s">
        <v>618</v>
      </c>
      <c r="B500" s="730"/>
      <c r="C500" s="603">
        <v>1562</v>
      </c>
      <c r="D500" s="364">
        <v>2078</v>
      </c>
    </row>
    <row r="501" spans="1:4" ht="28.5">
      <c r="A501" s="98" t="s">
        <v>629</v>
      </c>
      <c r="B501" s="793"/>
      <c r="C501" s="715">
        <v>0</v>
      </c>
      <c r="D501" s="601">
        <v>1471</v>
      </c>
    </row>
    <row r="502" spans="1:4" ht="14.25">
      <c r="A502" s="800" t="s">
        <v>652</v>
      </c>
      <c r="B502" s="730"/>
      <c r="C502" s="603"/>
      <c r="D502" s="364"/>
    </row>
    <row r="503" spans="1:4" ht="28.5">
      <c r="A503" s="98" t="s">
        <v>630</v>
      </c>
      <c r="B503" s="730"/>
      <c r="C503" s="603"/>
      <c r="D503" s="364">
        <v>607</v>
      </c>
    </row>
    <row r="504" spans="1:4" ht="14.25">
      <c r="A504" s="98" t="s">
        <v>1027</v>
      </c>
      <c r="B504" s="730"/>
      <c r="C504" s="603"/>
      <c r="D504" s="364"/>
    </row>
    <row r="505" spans="1:4" ht="28.5">
      <c r="A505" s="98" t="s">
        <v>631</v>
      </c>
      <c r="B505" s="730"/>
      <c r="C505" s="603"/>
      <c r="D505" s="364"/>
    </row>
    <row r="506" spans="1:4" s="427" customFormat="1" ht="14.25">
      <c r="A506" s="98" t="s">
        <v>1027</v>
      </c>
      <c r="B506" s="730"/>
      <c r="C506" s="603"/>
      <c r="D506" s="364"/>
    </row>
    <row r="507" spans="1:4" ht="14.25">
      <c r="A507" s="98" t="s">
        <v>632</v>
      </c>
      <c r="B507" s="730"/>
      <c r="C507" s="603"/>
      <c r="D507" s="364"/>
    </row>
    <row r="508" spans="1:4" s="273" customFormat="1" ht="14.25">
      <c r="A508" s="98" t="s">
        <v>1027</v>
      </c>
      <c r="B508" s="730"/>
      <c r="C508" s="603"/>
      <c r="D508" s="364"/>
    </row>
    <row r="509" spans="1:4" ht="28.5">
      <c r="A509" s="98" t="s">
        <v>633</v>
      </c>
      <c r="B509" s="793"/>
      <c r="C509" s="715"/>
      <c r="D509" s="601"/>
    </row>
    <row r="510" spans="1:4" ht="14.25">
      <c r="A510" s="98" t="s">
        <v>1027</v>
      </c>
      <c r="B510" s="730"/>
      <c r="C510" s="603"/>
      <c r="D510" s="364"/>
    </row>
    <row r="511" spans="1:4" ht="14.25">
      <c r="A511" s="98" t="s">
        <v>634</v>
      </c>
      <c r="B511" s="795"/>
      <c r="C511" s="395">
        <v>1093</v>
      </c>
      <c r="D511" s="686">
        <v>341</v>
      </c>
    </row>
    <row r="512" spans="1:4" ht="28.5">
      <c r="A512" s="98" t="s">
        <v>629</v>
      </c>
      <c r="B512" s="790"/>
      <c r="C512" s="709">
        <v>961</v>
      </c>
      <c r="D512" s="609">
        <v>341</v>
      </c>
    </row>
    <row r="513" spans="1:4" ht="14.25">
      <c r="A513" s="98" t="s">
        <v>116</v>
      </c>
      <c r="B513" s="795"/>
      <c r="C513" s="617"/>
      <c r="D513" s="375"/>
    </row>
    <row r="514" spans="1:4" ht="28.5">
      <c r="A514" s="98" t="s">
        <v>630</v>
      </c>
      <c r="B514" s="795"/>
      <c r="C514" s="617">
        <v>132</v>
      </c>
      <c r="D514" s="375"/>
    </row>
    <row r="515" spans="1:4" ht="14.25">
      <c r="A515" s="98" t="s">
        <v>1027</v>
      </c>
      <c r="B515" s="795"/>
      <c r="C515" s="617"/>
      <c r="D515" s="375"/>
    </row>
    <row r="516" spans="1:4" ht="28.5">
      <c r="A516" s="98" t="s">
        <v>631</v>
      </c>
      <c r="B516" s="795"/>
      <c r="C516" s="617"/>
      <c r="D516" s="375"/>
    </row>
    <row r="517" spans="1:4" s="427" customFormat="1" ht="14.25">
      <c r="A517" s="98" t="s">
        <v>1027</v>
      </c>
      <c r="B517" s="795"/>
      <c r="C517" s="617"/>
      <c r="D517" s="375"/>
    </row>
    <row r="518" spans="1:4" ht="14.25">
      <c r="A518" s="98" t="s">
        <v>632</v>
      </c>
      <c r="B518" s="795"/>
      <c r="C518" s="617"/>
      <c r="D518" s="375"/>
    </row>
    <row r="519" spans="1:4" ht="14.25">
      <c r="A519" s="98" t="s">
        <v>1027</v>
      </c>
      <c r="B519" s="795"/>
      <c r="C519" s="617"/>
      <c r="D519" s="375"/>
    </row>
    <row r="520" spans="1:4" s="273" customFormat="1" ht="28.5">
      <c r="A520" s="98" t="s">
        <v>633</v>
      </c>
      <c r="B520" s="790"/>
      <c r="C520" s="709"/>
      <c r="D520" s="609"/>
    </row>
    <row r="521" spans="1:4" ht="14.25">
      <c r="A521" s="98" t="s">
        <v>1027</v>
      </c>
      <c r="B521" s="795"/>
      <c r="C521" s="617"/>
      <c r="D521" s="375"/>
    </row>
    <row r="522" spans="1:4" ht="28.5">
      <c r="A522" s="98" t="s">
        <v>635</v>
      </c>
      <c r="B522" s="786"/>
      <c r="C522" s="767">
        <v>2601</v>
      </c>
      <c r="D522" s="604">
        <v>2131</v>
      </c>
    </row>
    <row r="523" spans="1:4" ht="14.25">
      <c r="A523" s="98" t="s">
        <v>615</v>
      </c>
      <c r="B523" s="795"/>
      <c r="C523" s="617"/>
      <c r="D523" s="375">
        <v>2131</v>
      </c>
    </row>
    <row r="524" spans="1:4" ht="14.25">
      <c r="A524" s="98" t="s">
        <v>1027</v>
      </c>
      <c r="B524" s="795"/>
      <c r="C524" s="617"/>
      <c r="D524" s="375"/>
    </row>
    <row r="525" spans="1:4" ht="14.25">
      <c r="A525" s="98" t="s">
        <v>616</v>
      </c>
      <c r="B525" s="795"/>
      <c r="C525" s="617"/>
      <c r="D525" s="375"/>
    </row>
    <row r="526" spans="1:4" ht="14.25">
      <c r="A526" s="98" t="s">
        <v>1027</v>
      </c>
      <c r="B526" s="795"/>
      <c r="C526" s="617"/>
      <c r="D526" s="375"/>
    </row>
    <row r="527" spans="1:4" ht="14.25">
      <c r="A527" s="98" t="s">
        <v>617</v>
      </c>
      <c r="B527" s="795"/>
      <c r="C527" s="617"/>
      <c r="D527" s="375"/>
    </row>
    <row r="528" spans="1:4" ht="15" thickBot="1">
      <c r="A528" s="259" t="s">
        <v>1027</v>
      </c>
      <c r="B528" s="803"/>
      <c r="C528" s="619"/>
      <c r="D528" s="605"/>
    </row>
    <row r="529" spans="1:4" ht="14.25">
      <c r="A529" s="361"/>
      <c r="B529" s="359"/>
      <c r="C529" s="458"/>
      <c r="D529" s="398"/>
    </row>
    <row r="530" spans="1:4" ht="15">
      <c r="A530" s="218" t="s">
        <v>687</v>
      </c>
      <c r="B530" s="359"/>
      <c r="C530" s="458"/>
      <c r="D530" s="380"/>
    </row>
    <row r="531" spans="2:4" s="273" customFormat="1" ht="0.75" customHeight="1" thickBot="1">
      <c r="B531" s="372"/>
      <c r="C531" s="394"/>
      <c r="D531" s="399"/>
    </row>
    <row r="532" spans="1:4" ht="15">
      <c r="A532" s="798" t="s">
        <v>637</v>
      </c>
      <c r="B532" s="799"/>
      <c r="C532" s="719">
        <v>2003</v>
      </c>
      <c r="D532" s="714">
        <v>2002</v>
      </c>
    </row>
    <row r="533" spans="1:4" ht="14.25">
      <c r="A533" s="98" t="s">
        <v>638</v>
      </c>
      <c r="B533" s="795"/>
      <c r="C533" s="617">
        <v>6</v>
      </c>
      <c r="D533" s="375">
        <v>53</v>
      </c>
    </row>
    <row r="534" spans="1:4" ht="28.5">
      <c r="A534" s="98" t="s">
        <v>1321</v>
      </c>
      <c r="B534" s="795"/>
      <c r="C534" s="617">
        <v>6</v>
      </c>
      <c r="D534" s="375">
        <v>24</v>
      </c>
    </row>
    <row r="535" spans="1:4" ht="14.25">
      <c r="A535" s="804" t="s">
        <v>1336</v>
      </c>
      <c r="B535" s="806"/>
      <c r="C535" s="716"/>
      <c r="D535" s="692">
        <v>29</v>
      </c>
    </row>
    <row r="536" spans="1:4" ht="15.75" thickBot="1">
      <c r="A536" s="256" t="s">
        <v>640</v>
      </c>
      <c r="B536" s="797"/>
      <c r="C536" s="712">
        <v>6</v>
      </c>
      <c r="D536" s="397">
        <v>53</v>
      </c>
    </row>
    <row r="537" spans="1:4" ht="14.25">
      <c r="A537" s="361"/>
      <c r="B537" s="379"/>
      <c r="C537" s="752"/>
      <c r="D537" s="398"/>
    </row>
    <row r="538" spans="1:4" ht="15">
      <c r="A538" s="218" t="s">
        <v>688</v>
      </c>
      <c r="B538" s="379"/>
      <c r="C538" s="458"/>
      <c r="D538" s="380"/>
    </row>
    <row r="539" spans="2:4" ht="1.5" customHeight="1" thickBot="1">
      <c r="B539" s="392"/>
      <c r="C539" s="394"/>
      <c r="D539" s="399"/>
    </row>
    <row r="540" spans="1:4" ht="15">
      <c r="A540" s="420" t="s">
        <v>642</v>
      </c>
      <c r="B540" s="784"/>
      <c r="C540" s="421">
        <v>2003</v>
      </c>
      <c r="D540" s="646">
        <v>2002</v>
      </c>
    </row>
    <row r="541" spans="1:4" ht="14.25">
      <c r="A541" s="98" t="s">
        <v>643</v>
      </c>
      <c r="B541" s="795"/>
      <c r="C541" s="617">
        <v>98</v>
      </c>
      <c r="D541" s="375">
        <v>143</v>
      </c>
    </row>
    <row r="542" spans="1:4" ht="14.25">
      <c r="A542" s="98" t="s">
        <v>644</v>
      </c>
      <c r="B542" s="795"/>
      <c r="C542" s="617"/>
      <c r="D542" s="375"/>
    </row>
    <row r="543" spans="1:4" ht="14.25">
      <c r="A543" s="98" t="s">
        <v>645</v>
      </c>
      <c r="B543" s="795"/>
      <c r="C543" s="617"/>
      <c r="D543" s="375"/>
    </row>
    <row r="544" spans="1:4" ht="14.25">
      <c r="A544" s="98" t="s">
        <v>646</v>
      </c>
      <c r="B544" s="795"/>
      <c r="C544" s="617">
        <v>692</v>
      </c>
      <c r="D544" s="375">
        <v>352</v>
      </c>
    </row>
    <row r="545" spans="1:4" ht="14.25">
      <c r="A545" s="98" t="s">
        <v>647</v>
      </c>
      <c r="B545" s="795"/>
      <c r="C545" s="617">
        <v>10</v>
      </c>
      <c r="D545" s="375">
        <v>11</v>
      </c>
    </row>
    <row r="546" spans="1:4" ht="15.75" thickBot="1">
      <c r="A546" s="256" t="s">
        <v>648</v>
      </c>
      <c r="B546" s="797"/>
      <c r="C546" s="712">
        <v>800</v>
      </c>
      <c r="D546" s="397">
        <v>506</v>
      </c>
    </row>
    <row r="547" spans="1:4" ht="14.25">
      <c r="A547" s="361"/>
      <c r="B547" s="379"/>
      <c r="C547" s="752"/>
      <c r="D547" s="398"/>
    </row>
    <row r="548" spans="1:4" ht="14.25">
      <c r="A548" s="361"/>
      <c r="B548" s="379"/>
      <c r="C548" s="458"/>
      <c r="D548" s="380"/>
    </row>
    <row r="549" spans="1:4" ht="15.75" thickBot="1">
      <c r="A549" s="218" t="s">
        <v>689</v>
      </c>
      <c r="B549" s="392"/>
      <c r="C549" s="394"/>
      <c r="D549" s="401"/>
    </row>
    <row r="550" spans="1:4" ht="15">
      <c r="A550" s="420" t="s">
        <v>1159</v>
      </c>
      <c r="B550" s="784"/>
      <c r="C550" s="421">
        <v>2003</v>
      </c>
      <c r="D550" s="646">
        <v>2002</v>
      </c>
    </row>
    <row r="551" spans="1:4" ht="14.25">
      <c r="A551" s="98" t="s">
        <v>1160</v>
      </c>
      <c r="B551" s="730"/>
      <c r="C551" s="363">
        <v>29</v>
      </c>
      <c r="D551" s="599">
        <v>20</v>
      </c>
    </row>
    <row r="552" spans="1:4" ht="14.25">
      <c r="A552" s="98" t="s">
        <v>1161</v>
      </c>
      <c r="B552" s="730"/>
      <c r="C552" s="363">
        <v>29</v>
      </c>
      <c r="D552" s="599">
        <v>20</v>
      </c>
    </row>
    <row r="553" spans="1:4" ht="14.25">
      <c r="A553" s="98" t="s">
        <v>1162</v>
      </c>
      <c r="B553" s="730"/>
      <c r="C553" s="603">
        <v>29</v>
      </c>
      <c r="D553" s="599">
        <v>20</v>
      </c>
    </row>
    <row r="554" spans="1:4" ht="14.25">
      <c r="A554" s="98" t="s">
        <v>1163</v>
      </c>
      <c r="B554" s="730"/>
      <c r="C554" s="603"/>
      <c r="D554" s="599"/>
    </row>
    <row r="555" spans="1:4" ht="14.25">
      <c r="A555" s="98" t="s">
        <v>1168</v>
      </c>
      <c r="B555" s="730"/>
      <c r="C555" s="603"/>
      <c r="D555" s="599"/>
    </row>
    <row r="556" spans="1:4" ht="14.25">
      <c r="A556" s="98" t="s">
        <v>1169</v>
      </c>
      <c r="B556" s="730"/>
      <c r="C556" s="603"/>
      <c r="D556" s="599"/>
    </row>
    <row r="557" spans="1:4" ht="14.25">
      <c r="A557" s="98" t="s">
        <v>1164</v>
      </c>
      <c r="B557" s="730"/>
      <c r="C557" s="363">
        <v>12954</v>
      </c>
      <c r="D557" s="599">
        <v>10066</v>
      </c>
    </row>
    <row r="558" spans="1:4" ht="14.25">
      <c r="A558" s="98" t="s">
        <v>1161</v>
      </c>
      <c r="B558" s="730"/>
      <c r="C558" s="363">
        <v>12009</v>
      </c>
      <c r="D558" s="599">
        <v>9521</v>
      </c>
    </row>
    <row r="559" spans="1:4" ht="14.25">
      <c r="A559" s="98" t="s">
        <v>1162</v>
      </c>
      <c r="B559" s="730"/>
      <c r="C559" s="603">
        <v>11639</v>
      </c>
      <c r="D559" s="622">
        <v>9447</v>
      </c>
    </row>
    <row r="560" spans="1:4" ht="14.25">
      <c r="A560" s="98" t="s">
        <v>1163</v>
      </c>
      <c r="B560" s="730"/>
      <c r="C560" s="603">
        <v>370</v>
      </c>
      <c r="D560" s="599">
        <v>74</v>
      </c>
    </row>
    <row r="561" spans="1:4" ht="28.5">
      <c r="A561" s="98" t="s">
        <v>1165</v>
      </c>
      <c r="B561" s="730"/>
      <c r="C561" s="603">
        <v>375</v>
      </c>
      <c r="D561" s="599">
        <v>463</v>
      </c>
    </row>
    <row r="562" spans="1:4" ht="14.25">
      <c r="A562" s="98" t="s">
        <v>1168</v>
      </c>
      <c r="B562" s="730"/>
      <c r="C562" s="603">
        <v>570</v>
      </c>
      <c r="D562" s="599">
        <v>82</v>
      </c>
    </row>
    <row r="563" spans="1:4" ht="14.25">
      <c r="A563" s="98" t="s">
        <v>1169</v>
      </c>
      <c r="B563" s="730"/>
      <c r="C563" s="603"/>
      <c r="D563" s="599"/>
    </row>
    <row r="564" spans="1:4" ht="14.25">
      <c r="A564" s="98" t="s">
        <v>1166</v>
      </c>
      <c r="B564" s="730"/>
      <c r="C564" s="363">
        <v>12983</v>
      </c>
      <c r="D564" s="599">
        <v>10086</v>
      </c>
    </row>
    <row r="565" spans="1:4" ht="14.25">
      <c r="A565" s="98" t="s">
        <v>394</v>
      </c>
      <c r="B565" s="730"/>
      <c r="C565" s="603">
        <v>1228</v>
      </c>
      <c r="D565" s="599">
        <v>1777</v>
      </c>
    </row>
    <row r="566" spans="1:4" ht="15.75" thickBot="1">
      <c r="A566" s="256" t="s">
        <v>1167</v>
      </c>
      <c r="B566" s="789"/>
      <c r="C566" s="390">
        <v>14211</v>
      </c>
      <c r="D566" s="718">
        <v>11863</v>
      </c>
    </row>
    <row r="567" spans="1:4" ht="14.25">
      <c r="A567" s="361"/>
      <c r="B567" s="379"/>
      <c r="C567" s="752"/>
      <c r="D567" s="398"/>
    </row>
    <row r="568" spans="1:4" ht="15">
      <c r="A568" s="393" t="s">
        <v>690</v>
      </c>
      <c r="B568" s="379"/>
      <c r="C568" s="458"/>
      <c r="D568" s="380"/>
    </row>
    <row r="569" spans="2:4" ht="0.75" customHeight="1" thickBot="1">
      <c r="B569" s="392"/>
      <c r="C569" s="394"/>
      <c r="D569" s="399"/>
    </row>
    <row r="570" spans="1:4" ht="30">
      <c r="A570" s="420" t="s">
        <v>1171</v>
      </c>
      <c r="B570" s="784"/>
      <c r="C570" s="644">
        <v>2003</v>
      </c>
      <c r="D570" s="720">
        <v>2002</v>
      </c>
    </row>
    <row r="571" spans="1:4" ht="14.25">
      <c r="A571" s="98" t="s">
        <v>1172</v>
      </c>
      <c r="B571" s="730"/>
      <c r="C571" s="363">
        <v>29.00452</v>
      </c>
      <c r="D571" s="599">
        <v>20</v>
      </c>
    </row>
    <row r="572" spans="1:4" ht="14.25">
      <c r="A572" s="98" t="s">
        <v>1178</v>
      </c>
      <c r="B572" s="730"/>
      <c r="C572" s="603">
        <v>22</v>
      </c>
      <c r="D572" s="599">
        <v>16</v>
      </c>
    </row>
    <row r="573" spans="1:4" ht="14.25">
      <c r="A573" s="98" t="s">
        <v>1179</v>
      </c>
      <c r="B573" s="730"/>
      <c r="C573" s="603">
        <v>4</v>
      </c>
      <c r="D573" s="599"/>
    </row>
    <row r="574" spans="1:4" ht="14.25">
      <c r="A574" s="98" t="s">
        <v>1180</v>
      </c>
      <c r="B574" s="730"/>
      <c r="C574" s="603">
        <v>3</v>
      </c>
      <c r="D574" s="599"/>
    </row>
    <row r="575" spans="1:4" ht="14.25">
      <c r="A575" s="98" t="s">
        <v>1181</v>
      </c>
      <c r="B575" s="730"/>
      <c r="C575" s="603"/>
      <c r="D575" s="599"/>
    </row>
    <row r="576" spans="1:4" ht="14.25">
      <c r="A576" s="98" t="s">
        <v>1182</v>
      </c>
      <c r="B576" s="730"/>
      <c r="C576" s="603"/>
      <c r="D576" s="599">
        <v>4</v>
      </c>
    </row>
    <row r="577" spans="1:4" ht="14.25">
      <c r="A577" s="98" t="s">
        <v>1173</v>
      </c>
      <c r="B577" s="730"/>
      <c r="C577" s="603"/>
      <c r="D577" s="599"/>
    </row>
    <row r="578" spans="1:4" ht="14.25">
      <c r="A578" s="98" t="s">
        <v>1178</v>
      </c>
      <c r="B578" s="730"/>
      <c r="C578" s="603"/>
      <c r="D578" s="599"/>
    </row>
    <row r="579" spans="1:4" ht="14.25">
      <c r="A579" s="98" t="s">
        <v>1179</v>
      </c>
      <c r="B579" s="730"/>
      <c r="C579" s="603"/>
      <c r="D579" s="599"/>
    </row>
    <row r="580" spans="1:4" ht="14.25">
      <c r="A580" s="98" t="s">
        <v>1180</v>
      </c>
      <c r="B580" s="730"/>
      <c r="C580" s="603"/>
      <c r="D580" s="599"/>
    </row>
    <row r="581" spans="1:4" ht="14.25">
      <c r="A581" s="98" t="s">
        <v>1181</v>
      </c>
      <c r="B581" s="730"/>
      <c r="C581" s="603"/>
      <c r="D581" s="599"/>
    </row>
    <row r="582" spans="1:4" ht="14.25">
      <c r="A582" s="98" t="s">
        <v>1182</v>
      </c>
      <c r="B582" s="730"/>
      <c r="C582" s="603"/>
      <c r="D582" s="599"/>
    </row>
    <row r="583" spans="1:4" s="427" customFormat="1" ht="14.25">
      <c r="A583" s="98" t="s">
        <v>1174</v>
      </c>
      <c r="B583" s="730"/>
      <c r="C583" s="603"/>
      <c r="D583" s="599"/>
    </row>
    <row r="584" spans="1:4" ht="14.25">
      <c r="A584" s="98" t="s">
        <v>1178</v>
      </c>
      <c r="B584" s="730"/>
      <c r="C584" s="603"/>
      <c r="D584" s="599"/>
    </row>
    <row r="585" spans="1:4" ht="14.25">
      <c r="A585" s="98" t="s">
        <v>1179</v>
      </c>
      <c r="B585" s="730"/>
      <c r="C585" s="603"/>
      <c r="D585" s="599"/>
    </row>
    <row r="586" spans="1:4" ht="14.25">
      <c r="A586" s="98" t="s">
        <v>1180</v>
      </c>
      <c r="B586" s="730"/>
      <c r="C586" s="603"/>
      <c r="D586" s="599"/>
    </row>
    <row r="587" spans="1:4" ht="14.25">
      <c r="A587" s="98" t="s">
        <v>1181</v>
      </c>
      <c r="B587" s="730"/>
      <c r="C587" s="603"/>
      <c r="D587" s="599"/>
    </row>
    <row r="588" spans="1:4" ht="14.25">
      <c r="A588" s="98" t="s">
        <v>1182</v>
      </c>
      <c r="B588" s="730"/>
      <c r="C588" s="603"/>
      <c r="D588" s="599"/>
    </row>
    <row r="589" spans="1:4" ht="14.25">
      <c r="A589" s="98" t="s">
        <v>1175</v>
      </c>
      <c r="B589" s="730"/>
      <c r="C589" s="363">
        <v>29.00452</v>
      </c>
      <c r="D589" s="599">
        <v>20</v>
      </c>
    </row>
    <row r="590" spans="1:4" ht="14.25">
      <c r="A590" s="98" t="s">
        <v>1176</v>
      </c>
      <c r="B590" s="749"/>
      <c r="C590" s="603"/>
      <c r="D590" s="364">
        <v>452</v>
      </c>
    </row>
    <row r="591" spans="1:4" ht="15.75" thickBot="1">
      <c r="A591" s="256" t="s">
        <v>1177</v>
      </c>
      <c r="B591" s="789"/>
      <c r="C591" s="390">
        <v>29.00452</v>
      </c>
      <c r="D591" s="718">
        <v>472</v>
      </c>
    </row>
    <row r="592" spans="1:4" ht="14.25">
      <c r="A592" s="361"/>
      <c r="B592" s="379"/>
      <c r="C592" s="752"/>
      <c r="D592" s="398"/>
    </row>
    <row r="593" spans="1:4" ht="15">
      <c r="A593" s="218" t="s">
        <v>691</v>
      </c>
      <c r="B593" s="379"/>
      <c r="C593" s="458"/>
      <c r="D593" s="380"/>
    </row>
    <row r="594" spans="2:4" s="427" customFormat="1" ht="1.5" customHeight="1" thickBot="1">
      <c r="B594" s="400"/>
      <c r="C594" s="394"/>
      <c r="D594" s="399"/>
    </row>
    <row r="595" spans="1:4" ht="30">
      <c r="A595" s="420" t="s">
        <v>1184</v>
      </c>
      <c r="B595" s="784"/>
      <c r="C595" s="644">
        <v>2003</v>
      </c>
      <c r="D595" s="720">
        <v>2002</v>
      </c>
    </row>
    <row r="596" spans="1:4" ht="14.25">
      <c r="A596" s="98" t="s">
        <v>167</v>
      </c>
      <c r="B596" s="730"/>
      <c r="C596" s="603">
        <v>1777</v>
      </c>
      <c r="D596" s="364">
        <v>1529</v>
      </c>
    </row>
    <row r="597" spans="1:4" s="273" customFormat="1" ht="14.25">
      <c r="A597" s="98" t="s">
        <v>275</v>
      </c>
      <c r="B597" s="730"/>
      <c r="C597" s="603">
        <v>69</v>
      </c>
      <c r="D597" s="364">
        <v>286</v>
      </c>
    </row>
    <row r="598" spans="1:4" ht="14.25">
      <c r="A598" s="98" t="s">
        <v>741</v>
      </c>
      <c r="B598" s="730"/>
      <c r="C598" s="603">
        <v>69</v>
      </c>
      <c r="D598" s="364">
        <v>286</v>
      </c>
    </row>
    <row r="599" spans="1:4" ht="14.25">
      <c r="A599" s="98" t="s">
        <v>276</v>
      </c>
      <c r="B599" s="730"/>
      <c r="C599" s="603">
        <v>618</v>
      </c>
      <c r="D599" s="364">
        <v>38</v>
      </c>
    </row>
    <row r="600" spans="1:4" ht="14.25">
      <c r="A600" s="98" t="s">
        <v>742</v>
      </c>
      <c r="B600" s="730"/>
      <c r="C600" s="603">
        <v>14</v>
      </c>
      <c r="D600" s="364">
        <v>32</v>
      </c>
    </row>
    <row r="601" spans="1:4" ht="14.25">
      <c r="A601" s="98" t="s">
        <v>1070</v>
      </c>
      <c r="B601" s="730"/>
      <c r="C601" s="603">
        <v>604</v>
      </c>
      <c r="D601" s="364"/>
    </row>
    <row r="602" spans="1:4" ht="30.75" thickBot="1">
      <c r="A602" s="256" t="s">
        <v>1185</v>
      </c>
      <c r="B602" s="807"/>
      <c r="C602" s="717">
        <v>1228</v>
      </c>
      <c r="D602" s="755">
        <v>1777</v>
      </c>
    </row>
    <row r="603" spans="1:4" ht="14.25">
      <c r="A603" s="361"/>
      <c r="B603" s="808"/>
      <c r="C603" s="458"/>
      <c r="D603" s="398"/>
    </row>
    <row r="604" spans="1:4" s="427" customFormat="1" ht="15">
      <c r="A604" s="218" t="s">
        <v>692</v>
      </c>
      <c r="B604" s="808"/>
      <c r="C604" s="458"/>
      <c r="D604" s="380"/>
    </row>
    <row r="605" spans="2:4" ht="0.75" customHeight="1" thickBot="1">
      <c r="B605" s="400"/>
      <c r="C605" s="394"/>
      <c r="D605" s="401"/>
    </row>
    <row r="606" spans="1:4" ht="30">
      <c r="A606" s="805" t="s">
        <v>1187</v>
      </c>
      <c r="B606" s="784"/>
      <c r="C606" s="644">
        <v>2003</v>
      </c>
      <c r="D606" s="720">
        <v>2002</v>
      </c>
    </row>
    <row r="607" spans="1:4" ht="14.25">
      <c r="A607" s="98" t="s">
        <v>170</v>
      </c>
      <c r="B607" s="730"/>
      <c r="C607" s="363">
        <v>13213</v>
      </c>
      <c r="D607" s="599">
        <v>11192</v>
      </c>
    </row>
    <row r="608" spans="1:4" s="273" customFormat="1" ht="14.25">
      <c r="A608" s="98" t="s">
        <v>171</v>
      </c>
      <c r="B608" s="730"/>
      <c r="C608" s="603">
        <v>998</v>
      </c>
      <c r="D608" s="599">
        <v>671</v>
      </c>
    </row>
    <row r="609" spans="1:4" ht="14.25">
      <c r="A609" s="98" t="s">
        <v>743</v>
      </c>
      <c r="B609" s="730"/>
      <c r="C609" s="603">
        <v>108</v>
      </c>
      <c r="D609" s="598">
        <v>104</v>
      </c>
    </row>
    <row r="610" spans="1:4" ht="14.25">
      <c r="A610" s="98" t="s">
        <v>173</v>
      </c>
      <c r="B610" s="730"/>
      <c r="C610" s="603">
        <v>394</v>
      </c>
      <c r="D610" s="364">
        <v>391</v>
      </c>
    </row>
    <row r="611" spans="1:4" ht="14.25">
      <c r="A611" s="98" t="s">
        <v>744</v>
      </c>
      <c r="B611" s="730"/>
      <c r="C611" s="603">
        <v>128</v>
      </c>
      <c r="D611" s="598">
        <v>71</v>
      </c>
    </row>
    <row r="612" spans="1:4" ht="14.25">
      <c r="A612" s="98" t="s">
        <v>173</v>
      </c>
      <c r="B612" s="730"/>
      <c r="C612" s="603">
        <v>604</v>
      </c>
      <c r="D612" s="364">
        <v>280</v>
      </c>
    </row>
    <row r="613" spans="1:4" ht="14.25">
      <c r="A613" s="98" t="s">
        <v>317</v>
      </c>
      <c r="B613" s="730"/>
      <c r="C613" s="603"/>
      <c r="D613" s="364"/>
    </row>
    <row r="614" spans="1:4" ht="14.25">
      <c r="A614" s="98" t="s">
        <v>173</v>
      </c>
      <c r="B614" s="730"/>
      <c r="C614" s="603"/>
      <c r="D614" s="364"/>
    </row>
    <row r="615" spans="1:4" ht="14.25">
      <c r="A615" s="98" t="s">
        <v>174</v>
      </c>
      <c r="B615" s="730"/>
      <c r="C615" s="603"/>
      <c r="D615" s="364"/>
    </row>
    <row r="616" spans="1:4" s="427" customFormat="1" ht="15.75" thickBot="1">
      <c r="A616" s="256" t="s">
        <v>1188</v>
      </c>
      <c r="B616" s="797"/>
      <c r="C616" s="712">
        <v>14211</v>
      </c>
      <c r="D616" s="397">
        <v>11863</v>
      </c>
    </row>
    <row r="617" spans="1:4" ht="14.25">
      <c r="A617" s="361"/>
      <c r="B617" s="379"/>
      <c r="C617" s="458"/>
      <c r="D617" s="398"/>
    </row>
    <row r="618" spans="1:4" s="273" customFormat="1" ht="15">
      <c r="A618" s="218" t="s">
        <v>693</v>
      </c>
      <c r="B618" s="379"/>
      <c r="C618" s="458"/>
      <c r="D618" s="380"/>
    </row>
    <row r="619" spans="2:4" ht="0.75" customHeight="1" thickBot="1">
      <c r="B619" s="400"/>
      <c r="C619" s="394"/>
      <c r="D619" s="399"/>
    </row>
    <row r="620" spans="1:4" ht="30">
      <c r="A620" s="420" t="s">
        <v>1198</v>
      </c>
      <c r="B620" s="784"/>
      <c r="C620" s="644">
        <v>2003</v>
      </c>
      <c r="D620" s="720">
        <v>2002</v>
      </c>
    </row>
    <row r="621" spans="1:4" ht="14.25">
      <c r="A621" s="98" t="s">
        <v>1199</v>
      </c>
      <c r="B621" s="749"/>
      <c r="C621" s="603">
        <v>8949</v>
      </c>
      <c r="D621" s="599">
        <v>7354</v>
      </c>
    </row>
    <row r="622" spans="1:4" ht="14.25">
      <c r="A622" s="98" t="s">
        <v>1200</v>
      </c>
      <c r="B622" s="749"/>
      <c r="C622" s="603">
        <v>2121</v>
      </c>
      <c r="D622" s="599">
        <v>375</v>
      </c>
    </row>
    <row r="623" spans="1:4" ht="14.25">
      <c r="A623" s="98" t="s">
        <v>1201</v>
      </c>
      <c r="B623" s="749"/>
      <c r="C623" s="603">
        <v>0</v>
      </c>
      <c r="D623" s="599">
        <v>4.25</v>
      </c>
    </row>
    <row r="624" spans="1:4" ht="14.25">
      <c r="A624" s="98" t="s">
        <v>1202</v>
      </c>
      <c r="B624" s="730"/>
      <c r="C624" s="603"/>
      <c r="D624" s="599"/>
    </row>
    <row r="625" spans="1:4" ht="14.25">
      <c r="A625" s="98" t="s">
        <v>1203</v>
      </c>
      <c r="B625" s="730"/>
      <c r="C625" s="603">
        <v>60</v>
      </c>
      <c r="D625" s="599">
        <v>115</v>
      </c>
    </row>
    <row r="626" spans="1:4" s="427" customFormat="1" ht="14.25">
      <c r="A626" s="98" t="s">
        <v>1204</v>
      </c>
      <c r="B626" s="730"/>
      <c r="C626" s="603">
        <v>2136</v>
      </c>
      <c r="D626" s="599">
        <v>2865</v>
      </c>
    </row>
    <row r="627" spans="1:4" ht="14.25">
      <c r="A627" s="98" t="s">
        <v>1205</v>
      </c>
      <c r="B627" s="730"/>
      <c r="C627" s="363">
        <v>13266</v>
      </c>
      <c r="D627" s="599">
        <v>10713.25</v>
      </c>
    </row>
    <row r="628" spans="1:4" ht="14.25">
      <c r="A628" s="98" t="s">
        <v>1206</v>
      </c>
      <c r="B628" s="730"/>
      <c r="C628" s="603">
        <v>1228</v>
      </c>
      <c r="D628" s="599">
        <v>1172</v>
      </c>
    </row>
    <row r="629" spans="1:4" ht="15.75" thickBot="1">
      <c r="A629" s="256" t="s">
        <v>1207</v>
      </c>
      <c r="B629" s="789"/>
      <c r="C629" s="390">
        <v>12038</v>
      </c>
      <c r="D629" s="718">
        <v>9541.25</v>
      </c>
    </row>
    <row r="630" spans="1:4" s="273" customFormat="1" ht="14.25">
      <c r="A630" s="361"/>
      <c r="B630" s="379"/>
      <c r="C630" s="458"/>
      <c r="D630" s="398"/>
    </row>
    <row r="631" spans="1:4" ht="14.25" customHeight="1" thickBot="1">
      <c r="A631" s="218" t="s">
        <v>694</v>
      </c>
      <c r="B631" s="379"/>
      <c r="C631" s="458"/>
      <c r="D631" s="380"/>
    </row>
    <row r="632" spans="2:4" ht="15" hidden="1" thickBot="1">
      <c r="B632" s="392"/>
      <c r="C632" s="394"/>
      <c r="D632" s="399"/>
    </row>
    <row r="633" spans="1:4" ht="45">
      <c r="A633" s="420" t="s">
        <v>324</v>
      </c>
      <c r="B633" s="784"/>
      <c r="C633" s="644">
        <v>2003</v>
      </c>
      <c r="D633" s="720">
        <v>2002</v>
      </c>
    </row>
    <row r="634" spans="1:4" ht="14.25">
      <c r="A634" s="98" t="s">
        <v>1199</v>
      </c>
      <c r="B634" s="730"/>
      <c r="C634" s="603">
        <v>525</v>
      </c>
      <c r="D634" s="599">
        <v>845</v>
      </c>
    </row>
    <row r="635" spans="1:4" ht="14.25">
      <c r="A635" s="98" t="s">
        <v>1200</v>
      </c>
      <c r="B635" s="730"/>
      <c r="C635" s="603">
        <v>61</v>
      </c>
      <c r="D635" s="599">
        <v>352</v>
      </c>
    </row>
    <row r="636" spans="1:4" ht="14.25">
      <c r="A636" s="98" t="s">
        <v>1201</v>
      </c>
      <c r="B636" s="730"/>
      <c r="C636" s="603">
        <v>55</v>
      </c>
      <c r="D636" s="599">
        <v>246</v>
      </c>
    </row>
    <row r="637" spans="1:4" ht="14.25">
      <c r="A637" s="98" t="s">
        <v>1202</v>
      </c>
      <c r="B637" s="730"/>
      <c r="C637" s="603">
        <v>54</v>
      </c>
      <c r="D637" s="599">
        <v>438</v>
      </c>
    </row>
    <row r="638" spans="1:4" ht="14.25">
      <c r="A638" s="98" t="s">
        <v>1203</v>
      </c>
      <c r="B638" s="730"/>
      <c r="C638" s="603">
        <v>1441</v>
      </c>
      <c r="D638" s="599">
        <v>984</v>
      </c>
    </row>
    <row r="639" spans="1:4" ht="14.25">
      <c r="A639" s="98" t="s">
        <v>1209</v>
      </c>
      <c r="B639" s="730"/>
      <c r="C639" s="603">
        <v>2136</v>
      </c>
      <c r="D639" s="599">
        <v>2865</v>
      </c>
    </row>
    <row r="640" spans="1:4" s="273" customFormat="1" ht="28.5">
      <c r="A640" s="98" t="s">
        <v>1210</v>
      </c>
      <c r="B640" s="730"/>
      <c r="C640" s="603">
        <v>1228</v>
      </c>
      <c r="D640" s="599">
        <v>1037</v>
      </c>
    </row>
    <row r="641" spans="1:4" ht="15.75" thickBot="1">
      <c r="A641" s="256" t="s">
        <v>1211</v>
      </c>
      <c r="B641" s="789"/>
      <c r="C641" s="390">
        <v>908</v>
      </c>
      <c r="D641" s="718">
        <v>1828</v>
      </c>
    </row>
    <row r="642" spans="1:4" ht="14.25">
      <c r="A642" s="361"/>
      <c r="B642" s="379"/>
      <c r="C642" s="458"/>
      <c r="D642" s="398"/>
    </row>
    <row r="643" spans="1:4" ht="14.25">
      <c r="A643" s="361"/>
      <c r="B643" s="379"/>
      <c r="C643" s="458"/>
      <c r="D643" s="380"/>
    </row>
    <row r="644" spans="1:4" ht="15.75" thickBot="1">
      <c r="A644" s="218" t="s">
        <v>695</v>
      </c>
      <c r="B644" s="379"/>
      <c r="C644" s="458"/>
      <c r="D644" s="380"/>
    </row>
    <row r="645" spans="1:4" ht="45">
      <c r="A645" s="430" t="s">
        <v>913</v>
      </c>
      <c r="B645" s="784"/>
      <c r="C645" s="644">
        <v>2003</v>
      </c>
      <c r="D645" s="720">
        <v>2002</v>
      </c>
    </row>
    <row r="646" spans="1:4" ht="14.25">
      <c r="A646" s="402" t="s">
        <v>914</v>
      </c>
      <c r="B646" s="809"/>
      <c r="C646" s="721"/>
      <c r="D646" s="615"/>
    </row>
    <row r="647" spans="1:4" ht="14.25">
      <c r="A647" s="403" t="s">
        <v>918</v>
      </c>
      <c r="B647" s="809"/>
      <c r="C647" s="722"/>
      <c r="D647" s="616"/>
    </row>
    <row r="648" spans="1:4" ht="28.5">
      <c r="A648" s="404" t="s">
        <v>919</v>
      </c>
      <c r="B648" s="783"/>
      <c r="C648" s="723"/>
      <c r="D648" s="618"/>
    </row>
    <row r="649" spans="1:4" ht="14.25">
      <c r="A649" s="97" t="s">
        <v>920</v>
      </c>
      <c r="B649" s="783"/>
      <c r="C649" s="723">
        <v>2136</v>
      </c>
      <c r="D649" s="618">
        <v>2865</v>
      </c>
    </row>
    <row r="650" spans="1:4" ht="15" thickBot="1">
      <c r="A650" s="104" t="s">
        <v>921</v>
      </c>
      <c r="B650" s="810"/>
      <c r="C650" s="724">
        <v>908</v>
      </c>
      <c r="D650" s="620">
        <v>1828</v>
      </c>
    </row>
    <row r="651" spans="1:4" ht="15">
      <c r="A651" s="218"/>
      <c r="B651" s="392"/>
      <c r="C651" s="458"/>
      <c r="D651" s="392"/>
    </row>
    <row r="652" spans="1:4" ht="15.75" thickBot="1">
      <c r="A652" s="218" t="s">
        <v>696</v>
      </c>
      <c r="B652" s="392"/>
      <c r="C652" s="394"/>
      <c r="D652" s="392"/>
    </row>
    <row r="653" spans="1:4" ht="15">
      <c r="A653" s="420" t="s">
        <v>1215</v>
      </c>
      <c r="B653" s="784"/>
      <c r="C653" s="644">
        <v>2003</v>
      </c>
      <c r="D653" s="720">
        <v>2002</v>
      </c>
    </row>
    <row r="654" spans="1:4" ht="14.25">
      <c r="A654" s="98" t="s">
        <v>934</v>
      </c>
      <c r="B654" s="749"/>
      <c r="C654" s="603"/>
      <c r="D654" s="622">
        <v>393</v>
      </c>
    </row>
    <row r="655" spans="1:4" ht="14.25">
      <c r="A655" s="98" t="s">
        <v>942</v>
      </c>
      <c r="B655" s="749"/>
      <c r="C655" s="603"/>
      <c r="D655" s="622"/>
    </row>
    <row r="656" spans="1:4" ht="14.25">
      <c r="A656" s="98" t="s">
        <v>1217</v>
      </c>
      <c r="B656" s="749"/>
      <c r="C656" s="603"/>
      <c r="D656" s="622"/>
    </row>
    <row r="657" spans="1:4" ht="14.25">
      <c r="A657" s="98" t="s">
        <v>943</v>
      </c>
      <c r="B657" s="749"/>
      <c r="C657" s="603"/>
      <c r="D657" s="622"/>
    </row>
    <row r="658" spans="1:4" ht="14.25">
      <c r="A658" s="98" t="s">
        <v>944</v>
      </c>
      <c r="B658" s="749"/>
      <c r="C658" s="603"/>
      <c r="D658" s="622"/>
    </row>
    <row r="659" spans="1:4" ht="14.25">
      <c r="A659" s="98" t="s">
        <v>280</v>
      </c>
      <c r="B659" s="749"/>
      <c r="C659" s="603"/>
      <c r="D659" s="622"/>
    </row>
    <row r="660" spans="1:4" ht="14.25">
      <c r="A660" s="98" t="s">
        <v>945</v>
      </c>
      <c r="B660" s="811"/>
      <c r="C660" s="603"/>
      <c r="D660" s="622">
        <v>393</v>
      </c>
    </row>
    <row r="661" spans="1:4" ht="14.25">
      <c r="A661" s="98" t="s">
        <v>1216</v>
      </c>
      <c r="B661" s="749"/>
      <c r="C661" s="603"/>
      <c r="D661" s="622"/>
    </row>
    <row r="662" spans="1:4" ht="14.25">
      <c r="A662" s="98" t="s">
        <v>280</v>
      </c>
      <c r="B662" s="749"/>
      <c r="C662" s="603"/>
      <c r="D662" s="622"/>
    </row>
    <row r="663" spans="1:4" ht="14.25">
      <c r="A663" s="98" t="s">
        <v>935</v>
      </c>
      <c r="B663" s="749"/>
      <c r="C663" s="603"/>
      <c r="D663" s="622"/>
    </row>
    <row r="664" spans="1:4" ht="14.25">
      <c r="A664" s="98" t="s">
        <v>942</v>
      </c>
      <c r="B664" s="749"/>
      <c r="C664" s="603"/>
      <c r="D664" s="622"/>
    </row>
    <row r="665" spans="1:4" ht="14.25">
      <c r="A665" s="98" t="s">
        <v>1217</v>
      </c>
      <c r="B665" s="749"/>
      <c r="C665" s="603"/>
      <c r="D665" s="622"/>
    </row>
    <row r="666" spans="1:4" s="427" customFormat="1" ht="14.25">
      <c r="A666" s="98" t="s">
        <v>943</v>
      </c>
      <c r="B666" s="749"/>
      <c r="C666" s="603"/>
      <c r="D666" s="622"/>
    </row>
    <row r="667" spans="1:4" ht="14.25">
      <c r="A667" s="98" t="s">
        <v>944</v>
      </c>
      <c r="B667" s="749"/>
      <c r="C667" s="603"/>
      <c r="D667" s="622"/>
    </row>
    <row r="668" spans="1:4" ht="14.25">
      <c r="A668" s="98" t="s">
        <v>280</v>
      </c>
      <c r="B668" s="749"/>
      <c r="C668" s="603"/>
      <c r="D668" s="622"/>
    </row>
    <row r="669" spans="1:4" ht="14.25">
      <c r="A669" s="98" t="s">
        <v>945</v>
      </c>
      <c r="B669" s="749"/>
      <c r="C669" s="603"/>
      <c r="D669" s="622"/>
    </row>
    <row r="670" spans="1:4" ht="14.25">
      <c r="A670" s="98" t="s">
        <v>1216</v>
      </c>
      <c r="B670" s="749"/>
      <c r="C670" s="603"/>
      <c r="D670" s="622"/>
    </row>
    <row r="671" spans="1:4" ht="14.25">
      <c r="A671" s="98" t="s">
        <v>280</v>
      </c>
      <c r="B671" s="749"/>
      <c r="C671" s="603"/>
      <c r="D671" s="622"/>
    </row>
    <row r="672" spans="1:4" ht="14.25">
      <c r="A672" s="98" t="s">
        <v>936</v>
      </c>
      <c r="B672" s="749"/>
      <c r="C672" s="603"/>
      <c r="D672" s="622"/>
    </row>
    <row r="673" spans="1:4" ht="14.25">
      <c r="A673" s="98" t="s">
        <v>942</v>
      </c>
      <c r="B673" s="749"/>
      <c r="C673" s="603"/>
      <c r="D673" s="622"/>
    </row>
    <row r="674" spans="1:4" s="427" customFormat="1" ht="14.25">
      <c r="A674" s="98" t="s">
        <v>1217</v>
      </c>
      <c r="B674" s="749"/>
      <c r="C674" s="603"/>
      <c r="D674" s="622"/>
    </row>
    <row r="675" spans="1:4" ht="14.25">
      <c r="A675" s="98" t="s">
        <v>943</v>
      </c>
      <c r="B675" s="749"/>
      <c r="C675" s="603"/>
      <c r="D675" s="622"/>
    </row>
    <row r="676" spans="1:4" ht="14.25">
      <c r="A676" s="98" t="s">
        <v>944</v>
      </c>
      <c r="B676" s="749"/>
      <c r="C676" s="603"/>
      <c r="D676" s="622"/>
    </row>
    <row r="677" spans="1:4" ht="14.25">
      <c r="A677" s="98" t="s">
        <v>280</v>
      </c>
      <c r="B677" s="749"/>
      <c r="C677" s="603"/>
      <c r="D677" s="622"/>
    </row>
    <row r="678" spans="1:4" ht="14.25">
      <c r="A678" s="98" t="s">
        <v>945</v>
      </c>
      <c r="B678" s="749"/>
      <c r="C678" s="603"/>
      <c r="D678" s="622"/>
    </row>
    <row r="679" spans="1:4" s="273" customFormat="1" ht="14.25">
      <c r="A679" s="98" t="s">
        <v>1216</v>
      </c>
      <c r="B679" s="749"/>
      <c r="C679" s="603"/>
      <c r="D679" s="622"/>
    </row>
    <row r="680" spans="1:4" ht="14.25">
      <c r="A680" s="98" t="s">
        <v>280</v>
      </c>
      <c r="B680" s="749"/>
      <c r="C680" s="603"/>
      <c r="D680" s="622"/>
    </row>
    <row r="681" spans="1:4" ht="14.25">
      <c r="A681" s="98" t="s">
        <v>938</v>
      </c>
      <c r="B681" s="749"/>
      <c r="C681" s="603"/>
      <c r="D681" s="622"/>
    </row>
    <row r="682" spans="1:4" ht="14.25">
      <c r="A682" s="98" t="s">
        <v>942</v>
      </c>
      <c r="B682" s="749"/>
      <c r="C682" s="603"/>
      <c r="D682" s="622"/>
    </row>
    <row r="683" spans="1:4" ht="14.25">
      <c r="A683" s="98" t="s">
        <v>1217</v>
      </c>
      <c r="B683" s="749"/>
      <c r="C683" s="603"/>
      <c r="D683" s="622"/>
    </row>
    <row r="684" spans="1:4" s="427" customFormat="1" ht="14.25">
      <c r="A684" s="98" t="s">
        <v>943</v>
      </c>
      <c r="B684" s="749"/>
      <c r="C684" s="603"/>
      <c r="D684" s="622"/>
    </row>
    <row r="685" spans="1:4" ht="14.25">
      <c r="A685" s="98" t="s">
        <v>944</v>
      </c>
      <c r="B685" s="749"/>
      <c r="C685" s="603"/>
      <c r="D685" s="622"/>
    </row>
    <row r="686" spans="1:4" ht="14.25">
      <c r="A686" s="98" t="s">
        <v>280</v>
      </c>
      <c r="B686" s="749"/>
      <c r="C686" s="603"/>
      <c r="D686" s="622"/>
    </row>
    <row r="687" spans="1:4" ht="14.25">
      <c r="A687" s="98" t="s">
        <v>945</v>
      </c>
      <c r="B687" s="749"/>
      <c r="C687" s="603"/>
      <c r="D687" s="622"/>
    </row>
    <row r="688" spans="1:4" s="273" customFormat="1" ht="14.25">
      <c r="A688" s="98" t="s">
        <v>1216</v>
      </c>
      <c r="B688" s="749"/>
      <c r="C688" s="603"/>
      <c r="D688" s="622"/>
    </row>
    <row r="689" spans="1:4" ht="14.25">
      <c r="A689" s="98" t="s">
        <v>280</v>
      </c>
      <c r="B689" s="749"/>
      <c r="C689" s="603"/>
      <c r="D689" s="622"/>
    </row>
    <row r="690" spans="1:4" ht="14.25">
      <c r="A690" s="98" t="s">
        <v>939</v>
      </c>
      <c r="B690" s="749"/>
      <c r="C690" s="603">
        <v>558</v>
      </c>
      <c r="D690" s="622">
        <v>2221.75529</v>
      </c>
    </row>
    <row r="691" spans="1:4" ht="14.25">
      <c r="A691" s="98" t="s">
        <v>942</v>
      </c>
      <c r="B691" s="749"/>
      <c r="C691" s="603"/>
      <c r="D691" s="622"/>
    </row>
    <row r="692" spans="1:4" ht="14.25">
      <c r="A692" s="98" t="s">
        <v>1217</v>
      </c>
      <c r="B692" s="749"/>
      <c r="C692" s="603"/>
      <c r="D692" s="622"/>
    </row>
    <row r="693" spans="1:4" ht="14.25">
      <c r="A693" s="98" t="s">
        <v>943</v>
      </c>
      <c r="B693" s="749"/>
      <c r="C693" s="603"/>
      <c r="D693" s="622"/>
    </row>
    <row r="694" spans="1:4" ht="14.25">
      <c r="A694" s="98" t="s">
        <v>944</v>
      </c>
      <c r="B694" s="749"/>
      <c r="C694" s="603"/>
      <c r="D694" s="622"/>
    </row>
    <row r="695" spans="1:4" ht="14.25">
      <c r="A695" s="98" t="s">
        <v>280</v>
      </c>
      <c r="B695" s="749"/>
      <c r="C695" s="603"/>
      <c r="D695" s="622"/>
    </row>
    <row r="696" spans="1:4" ht="14.25">
      <c r="A696" s="98" t="s">
        <v>945</v>
      </c>
      <c r="B696" s="749"/>
      <c r="C696" s="603">
        <v>558</v>
      </c>
      <c r="D696" s="622">
        <v>2221.75529</v>
      </c>
    </row>
    <row r="697" spans="1:4" ht="14.25">
      <c r="A697" s="98" t="s">
        <v>1216</v>
      </c>
      <c r="B697" s="749"/>
      <c r="C697" s="603"/>
      <c r="D697" s="622"/>
    </row>
    <row r="698" spans="1:4" s="273" customFormat="1" ht="14.25">
      <c r="A698" s="98" t="s">
        <v>280</v>
      </c>
      <c r="B698" s="749"/>
      <c r="C698" s="603"/>
      <c r="D698" s="622"/>
    </row>
    <row r="699" spans="1:4" ht="14.25">
      <c r="A699" s="98" t="s">
        <v>940</v>
      </c>
      <c r="B699" s="749"/>
      <c r="C699" s="603">
        <v>69</v>
      </c>
      <c r="D699" s="622">
        <v>265</v>
      </c>
    </row>
    <row r="700" spans="1:4" ht="14.25">
      <c r="A700" s="98" t="s">
        <v>942</v>
      </c>
      <c r="B700" s="749"/>
      <c r="C700" s="603"/>
      <c r="D700" s="622"/>
    </row>
    <row r="701" spans="1:4" ht="14.25">
      <c r="A701" s="98" t="s">
        <v>1217</v>
      </c>
      <c r="B701" s="749"/>
      <c r="C701" s="603"/>
      <c r="D701" s="622"/>
    </row>
    <row r="702" spans="1:4" ht="14.25">
      <c r="A702" s="98" t="s">
        <v>943</v>
      </c>
      <c r="B702" s="749"/>
      <c r="C702" s="603"/>
      <c r="D702" s="622"/>
    </row>
    <row r="703" spans="1:4" ht="14.25">
      <c r="A703" s="98" t="s">
        <v>944</v>
      </c>
      <c r="B703" s="749"/>
      <c r="C703" s="603"/>
      <c r="D703" s="622"/>
    </row>
    <row r="704" spans="1:4" s="427" customFormat="1" ht="14.25">
      <c r="A704" s="98" t="s">
        <v>280</v>
      </c>
      <c r="B704" s="749"/>
      <c r="C704" s="603"/>
      <c r="D704" s="622"/>
    </row>
    <row r="705" spans="1:4" ht="14.25">
      <c r="A705" s="98" t="s">
        <v>945</v>
      </c>
      <c r="B705" s="749"/>
      <c r="C705" s="603">
        <v>34</v>
      </c>
      <c r="D705" s="622">
        <v>205</v>
      </c>
    </row>
    <row r="706" spans="1:4" ht="14.25">
      <c r="A706" s="98" t="s">
        <v>1216</v>
      </c>
      <c r="B706" s="749"/>
      <c r="C706" s="603">
        <v>35</v>
      </c>
      <c r="D706" s="622">
        <v>60</v>
      </c>
    </row>
    <row r="707" spans="1:4" ht="14.25">
      <c r="A707" s="98" t="s">
        <v>472</v>
      </c>
      <c r="B707" s="749"/>
      <c r="C707" s="603">
        <v>35</v>
      </c>
      <c r="D707" s="622">
        <v>60</v>
      </c>
    </row>
    <row r="708" spans="1:4" ht="14.25">
      <c r="A708" s="98" t="s">
        <v>1218</v>
      </c>
      <c r="B708" s="749"/>
      <c r="C708" s="603">
        <v>5585</v>
      </c>
      <c r="D708" s="622">
        <v>6662</v>
      </c>
    </row>
    <row r="709" spans="1:4" ht="14.25">
      <c r="A709" s="98" t="s">
        <v>1221</v>
      </c>
      <c r="B709" s="749"/>
      <c r="C709" s="603">
        <v>4017</v>
      </c>
      <c r="D709" s="622">
        <v>4298</v>
      </c>
    </row>
    <row r="710" spans="1:4" ht="14.25">
      <c r="A710" s="98" t="s">
        <v>1220</v>
      </c>
      <c r="B710" s="749"/>
      <c r="C710" s="603">
        <v>1566</v>
      </c>
      <c r="D710" s="622">
        <v>2360</v>
      </c>
    </row>
    <row r="711" spans="1:4" ht="14.25">
      <c r="A711" s="98" t="s">
        <v>1222</v>
      </c>
      <c r="B711" s="749"/>
      <c r="C711" s="603">
        <v>2</v>
      </c>
      <c r="D711" s="622">
        <v>4</v>
      </c>
    </row>
    <row r="712" spans="1:4" ht="15.75" thickBot="1">
      <c r="A712" s="256" t="s">
        <v>1219</v>
      </c>
      <c r="B712" s="812"/>
      <c r="C712" s="614">
        <v>6212</v>
      </c>
      <c r="D712" s="725">
        <v>9541.755290000001</v>
      </c>
    </row>
    <row r="713" spans="1:4" ht="14.25">
      <c r="A713" s="361"/>
      <c r="B713" s="457"/>
      <c r="C713" s="752"/>
      <c r="D713" s="459"/>
    </row>
    <row r="714" spans="1:4" ht="15">
      <c r="A714" s="218" t="s">
        <v>697</v>
      </c>
      <c r="B714" s="457"/>
      <c r="C714" s="458"/>
      <c r="D714" s="460"/>
    </row>
    <row r="715" spans="2:4" ht="1.5" customHeight="1" thickBot="1">
      <c r="B715" s="394"/>
      <c r="C715" s="394"/>
      <c r="D715" s="401"/>
    </row>
    <row r="716" spans="1:4" ht="30">
      <c r="A716" s="420" t="s">
        <v>1224</v>
      </c>
      <c r="B716" s="784"/>
      <c r="C716" s="644">
        <v>2003</v>
      </c>
      <c r="D716" s="720">
        <v>2002</v>
      </c>
    </row>
    <row r="717" spans="1:4" ht="14.25">
      <c r="A717" s="98" t="s">
        <v>170</v>
      </c>
      <c r="B717" s="749"/>
      <c r="C717" s="603">
        <v>35</v>
      </c>
      <c r="D717" s="622">
        <v>60</v>
      </c>
    </row>
    <row r="718" spans="1:4" s="273" customFormat="1" ht="14.25">
      <c r="A718" s="98" t="s">
        <v>171</v>
      </c>
      <c r="B718" s="749"/>
      <c r="C718" s="603"/>
      <c r="D718" s="598"/>
    </row>
    <row r="719" spans="1:4" ht="14.25">
      <c r="A719" s="98" t="s">
        <v>172</v>
      </c>
      <c r="B719" s="749"/>
      <c r="C719" s="603"/>
      <c r="D719" s="598"/>
    </row>
    <row r="720" spans="1:4" ht="14.25">
      <c r="A720" s="98" t="s">
        <v>173</v>
      </c>
      <c r="B720" s="749"/>
      <c r="C720" s="603"/>
      <c r="D720" s="598"/>
    </row>
    <row r="721" spans="1:4" ht="14.25">
      <c r="A721" s="98" t="s">
        <v>316</v>
      </c>
      <c r="B721" s="749"/>
      <c r="C721" s="603"/>
      <c r="D721" s="598"/>
    </row>
    <row r="722" spans="1:4" ht="14.25">
      <c r="A722" s="98" t="s">
        <v>173</v>
      </c>
      <c r="B722" s="749"/>
      <c r="C722" s="603"/>
      <c r="D722" s="598"/>
    </row>
    <row r="723" spans="1:4" ht="14.25">
      <c r="A723" s="98" t="s">
        <v>317</v>
      </c>
      <c r="B723" s="749"/>
      <c r="C723" s="603"/>
      <c r="D723" s="598"/>
    </row>
    <row r="724" spans="1:4" ht="14.25">
      <c r="A724" s="98" t="s">
        <v>173</v>
      </c>
      <c r="B724" s="749"/>
      <c r="C724" s="603"/>
      <c r="D724" s="598"/>
    </row>
    <row r="725" spans="1:4" ht="14.25">
      <c r="A725" s="98" t="s">
        <v>174</v>
      </c>
      <c r="B725" s="749"/>
      <c r="C725" s="603"/>
      <c r="D725" s="598"/>
    </row>
    <row r="726" spans="1:4" ht="30" thickBot="1">
      <c r="A726" s="259" t="s">
        <v>1225</v>
      </c>
      <c r="B726" s="812"/>
      <c r="C726" s="614">
        <v>35</v>
      </c>
      <c r="D726" s="621">
        <v>60</v>
      </c>
    </row>
    <row r="727" spans="1:4" ht="14.25">
      <c r="A727" s="361"/>
      <c r="B727" s="808"/>
      <c r="C727" s="458"/>
      <c r="D727" s="459"/>
    </row>
    <row r="728" spans="1:4" ht="15">
      <c r="A728" s="218" t="s">
        <v>698</v>
      </c>
      <c r="B728" s="808"/>
      <c r="C728" s="458"/>
      <c r="D728" s="460"/>
    </row>
    <row r="729" s="427" customFormat="1" ht="6.75" customHeight="1" thickBot="1"/>
    <row r="730" spans="1:4" ht="13.5" hidden="1" thickBot="1">
      <c r="A730"/>
      <c r="B730"/>
      <c r="C730"/>
      <c r="D730"/>
    </row>
    <row r="731" spans="1:4" ht="13.5" hidden="1" thickBot="1">
      <c r="A731"/>
      <c r="B731"/>
      <c r="C731"/>
      <c r="D731"/>
    </row>
    <row r="732" spans="1:4" ht="13.5" hidden="1" thickBot="1">
      <c r="A732"/>
      <c r="B732"/>
      <c r="C732"/>
      <c r="D732"/>
    </row>
    <row r="733" spans="1:4" ht="13.5" hidden="1" thickBot="1">
      <c r="A733"/>
      <c r="B733"/>
      <c r="C733"/>
      <c r="D733"/>
    </row>
    <row r="734" spans="1:4" ht="13.5" hidden="1" thickBot="1">
      <c r="A734"/>
      <c r="B734"/>
      <c r="C734"/>
      <c r="D734"/>
    </row>
    <row r="735" spans="1:4" ht="13.5" hidden="1" thickBot="1">
      <c r="A735"/>
      <c r="B735"/>
      <c r="C735"/>
      <c r="D735"/>
    </row>
    <row r="736" spans="1:4" ht="13.5" hidden="1" thickBot="1">
      <c r="A736"/>
      <c r="B736"/>
      <c r="C736"/>
      <c r="D736"/>
    </row>
    <row r="737" spans="1:4" ht="4.5" customHeight="1" hidden="1" thickBot="1">
      <c r="A737"/>
      <c r="B737"/>
      <c r="C737"/>
      <c r="D737"/>
    </row>
    <row r="738" spans="1:4" ht="13.5" hidden="1" thickBot="1">
      <c r="A738"/>
      <c r="B738"/>
      <c r="C738"/>
      <c r="D738"/>
    </row>
    <row r="739" spans="1:4" ht="13.5" hidden="1" thickBot="1">
      <c r="A739"/>
      <c r="B739"/>
      <c r="C739"/>
      <c r="D739"/>
    </row>
    <row r="740" s="427" customFormat="1" ht="13.5" hidden="1" thickBot="1"/>
    <row r="741" spans="1:4" ht="13.5" hidden="1" thickBot="1">
      <c r="A741"/>
      <c r="B741"/>
      <c r="C741"/>
      <c r="D741"/>
    </row>
    <row r="742" spans="1:4" ht="13.5" hidden="1" thickBot="1">
      <c r="A742"/>
      <c r="B742"/>
      <c r="C742"/>
      <c r="D742"/>
    </row>
    <row r="743" spans="1:4" ht="13.5" hidden="1" thickBot="1">
      <c r="A743"/>
      <c r="B743"/>
      <c r="C743"/>
      <c r="D743"/>
    </row>
    <row r="744" s="273" customFormat="1" ht="13.5" hidden="1" thickBot="1"/>
    <row r="745" spans="1:4" ht="13.5" hidden="1" thickBot="1">
      <c r="A745"/>
      <c r="B745"/>
      <c r="C745"/>
      <c r="D745"/>
    </row>
    <row r="746" spans="1:4" ht="13.5" hidden="1" thickBot="1">
      <c r="A746"/>
      <c r="B746"/>
      <c r="C746"/>
      <c r="D746"/>
    </row>
    <row r="747" spans="1:4" ht="13.5" hidden="1" thickBot="1">
      <c r="A747"/>
      <c r="B747"/>
      <c r="C747"/>
      <c r="D747"/>
    </row>
    <row r="748" spans="1:4" ht="13.5" hidden="1" thickBot="1">
      <c r="A748"/>
      <c r="B748"/>
      <c r="C748"/>
      <c r="D748"/>
    </row>
    <row r="749" spans="1:4" ht="13.5" hidden="1" thickBot="1">
      <c r="A749"/>
      <c r="B749"/>
      <c r="C749"/>
      <c r="D749"/>
    </row>
    <row r="750" spans="1:4" ht="13.5" hidden="1" thickBot="1">
      <c r="A750"/>
      <c r="B750"/>
      <c r="C750"/>
      <c r="D750"/>
    </row>
    <row r="751" spans="1:4" ht="13.5" hidden="1" thickBot="1">
      <c r="A751"/>
      <c r="B751"/>
      <c r="C751"/>
      <c r="D751"/>
    </row>
    <row r="752" spans="1:4" ht="13.5" hidden="1" thickBot="1">
      <c r="A752"/>
      <c r="B752"/>
      <c r="C752"/>
      <c r="D752"/>
    </row>
    <row r="753" spans="1:4" ht="13.5" hidden="1" thickBot="1">
      <c r="A753"/>
      <c r="B753"/>
      <c r="C753"/>
      <c r="D753"/>
    </row>
    <row r="754" s="427" customFormat="1" ht="13.5" hidden="1" thickBot="1"/>
    <row r="755" spans="1:4" ht="13.5" hidden="1" thickBot="1">
      <c r="A755"/>
      <c r="B755"/>
      <c r="C755"/>
      <c r="D755"/>
    </row>
    <row r="756" spans="1:4" ht="13.5" hidden="1" thickBot="1">
      <c r="A756"/>
      <c r="B756"/>
      <c r="C756"/>
      <c r="D756"/>
    </row>
    <row r="757" spans="1:4" ht="5.25" customHeight="1" hidden="1" thickBot="1">
      <c r="A757"/>
      <c r="B757"/>
      <c r="C757"/>
      <c r="D757"/>
    </row>
    <row r="758" spans="1:4" ht="13.5" hidden="1" thickBot="1">
      <c r="A758"/>
      <c r="B758"/>
      <c r="C758"/>
      <c r="D758"/>
    </row>
    <row r="759" spans="1:4" ht="13.5" hidden="1" thickBot="1">
      <c r="A759"/>
      <c r="B759"/>
      <c r="C759"/>
      <c r="D759"/>
    </row>
    <row r="760" spans="1:4" ht="13.5" hidden="1" thickBot="1">
      <c r="A760"/>
      <c r="B760"/>
      <c r="C760"/>
      <c r="D760"/>
    </row>
    <row r="761" spans="1:4" ht="13.5" hidden="1" thickBot="1">
      <c r="A761"/>
      <c r="B761"/>
      <c r="C761"/>
      <c r="D761"/>
    </row>
    <row r="762" spans="1:4" ht="13.5" hidden="1" thickBot="1">
      <c r="A762"/>
      <c r="B762"/>
      <c r="C762"/>
      <c r="D762"/>
    </row>
    <row r="763" spans="1:4" ht="13.5" hidden="1" thickBot="1">
      <c r="A763"/>
      <c r="B763"/>
      <c r="C763"/>
      <c r="D763"/>
    </row>
    <row r="764" spans="1:4" ht="13.5" hidden="1" thickBot="1">
      <c r="A764"/>
      <c r="B764"/>
      <c r="C764"/>
      <c r="D764"/>
    </row>
    <row r="765" spans="1:4" ht="13.5" hidden="1" thickBot="1">
      <c r="A765"/>
      <c r="B765"/>
      <c r="C765"/>
      <c r="D765"/>
    </row>
    <row r="766" spans="1:4" ht="13.5" hidden="1" thickBot="1">
      <c r="A766"/>
      <c r="B766"/>
      <c r="C766"/>
      <c r="D766"/>
    </row>
    <row r="767" s="427" customFormat="1" ht="13.5" hidden="1" thickBot="1"/>
    <row r="768" s="273" customFormat="1" ht="13.5" hidden="1" thickBot="1"/>
    <row r="769" spans="1:4" ht="13.5" hidden="1" thickBot="1">
      <c r="A769"/>
      <c r="B769"/>
      <c r="C769"/>
      <c r="D769"/>
    </row>
    <row r="770" spans="1:4" ht="13.5" hidden="1" thickBot="1">
      <c r="A770"/>
      <c r="B770"/>
      <c r="C770"/>
      <c r="D770"/>
    </row>
    <row r="771" spans="1:4" ht="13.5" hidden="1" thickBot="1">
      <c r="A771"/>
      <c r="B771"/>
      <c r="C771"/>
      <c r="D771"/>
    </row>
    <row r="772" spans="1:4" ht="13.5" hidden="1" thickBot="1">
      <c r="A772" s="325"/>
      <c r="B772"/>
      <c r="C772"/>
      <c r="D772"/>
    </row>
    <row r="773" spans="1:4" ht="13.5" hidden="1" thickBot="1">
      <c r="A773"/>
      <c r="B773"/>
      <c r="C773"/>
      <c r="D773"/>
    </row>
    <row r="774" spans="1:4" ht="13.5" hidden="1" thickBot="1">
      <c r="A774"/>
      <c r="B774"/>
      <c r="C774"/>
      <c r="D774"/>
    </row>
    <row r="775" spans="1:4" ht="13.5" hidden="1" thickBot="1">
      <c r="A775"/>
      <c r="B775"/>
      <c r="C775"/>
      <c r="D775"/>
    </row>
    <row r="776" spans="1:4" ht="13.5" hidden="1" thickBot="1">
      <c r="A776"/>
      <c r="B776"/>
      <c r="C776"/>
      <c r="D776"/>
    </row>
    <row r="777" spans="1:4" ht="13.5" hidden="1" thickBot="1">
      <c r="A777"/>
      <c r="B777"/>
      <c r="C777"/>
      <c r="D777"/>
    </row>
    <row r="778" spans="1:4" ht="6" customHeight="1" hidden="1" thickBot="1">
      <c r="A778"/>
      <c r="B778"/>
      <c r="C778"/>
      <c r="D778"/>
    </row>
    <row r="779" spans="1:4" s="433" customFormat="1" ht="51.75" customHeight="1" hidden="1" thickBot="1">
      <c r="A779" s="431"/>
      <c r="B779" s="431"/>
      <c r="C779" s="432"/>
      <c r="D779" s="432"/>
    </row>
    <row r="780" spans="1:4" ht="16.5" hidden="1" thickBot="1">
      <c r="A780" s="357"/>
      <c r="B780" s="356"/>
      <c r="C780" s="358"/>
      <c r="D780" s="358"/>
    </row>
    <row r="781" spans="1:4" s="273" customFormat="1" ht="13.5" hidden="1" thickBot="1">
      <c r="A781"/>
      <c r="B781"/>
      <c r="C781"/>
      <c r="D781"/>
    </row>
    <row r="782" spans="1:4" ht="13.5" hidden="1" thickBot="1">
      <c r="A782"/>
      <c r="B782"/>
      <c r="C782"/>
      <c r="D782"/>
    </row>
    <row r="783" spans="1:4" ht="13.5" hidden="1" thickBot="1">
      <c r="A783"/>
      <c r="B783"/>
      <c r="C783"/>
      <c r="D783"/>
    </row>
    <row r="784" spans="1:4" ht="13.5" hidden="1" thickBot="1">
      <c r="A784"/>
      <c r="B784"/>
      <c r="C784"/>
      <c r="D784"/>
    </row>
    <row r="785" spans="1:4" ht="13.5" hidden="1" thickBot="1">
      <c r="A785"/>
      <c r="B785"/>
      <c r="C785"/>
      <c r="D785"/>
    </row>
    <row r="786" spans="1:4" ht="13.5" hidden="1" thickBot="1">
      <c r="A786"/>
      <c r="B786"/>
      <c r="C786"/>
      <c r="D786"/>
    </row>
    <row r="787" s="427" customFormat="1" ht="13.5" hidden="1" thickBot="1"/>
    <row r="788" spans="1:4" ht="13.5" hidden="1" thickBot="1">
      <c r="A788"/>
      <c r="B788"/>
      <c r="C788"/>
      <c r="D788"/>
    </row>
    <row r="789" spans="1:4" ht="13.5" hidden="1" thickBot="1">
      <c r="A789"/>
      <c r="B789"/>
      <c r="C789"/>
      <c r="D789"/>
    </row>
    <row r="790" spans="1:4" ht="13.5" hidden="1" thickBot="1">
      <c r="A790"/>
      <c r="B790"/>
      <c r="C790"/>
      <c r="D790"/>
    </row>
    <row r="791" spans="1:4" ht="15" hidden="1" thickBot="1">
      <c r="A791" s="361"/>
      <c r="B791" s="808"/>
      <c r="C791" s="458"/>
      <c r="D791" s="459"/>
    </row>
    <row r="792" spans="1:4" ht="15" hidden="1" thickBot="1">
      <c r="A792" s="361"/>
      <c r="B792" s="808"/>
      <c r="C792" s="458"/>
      <c r="D792" s="460"/>
    </row>
    <row r="793" spans="2:4" ht="15" hidden="1" thickBot="1">
      <c r="B793" s="400"/>
      <c r="C793" s="394"/>
      <c r="D793" s="401"/>
    </row>
    <row r="794" spans="1:4" ht="30">
      <c r="A794" s="420" t="s">
        <v>1232</v>
      </c>
      <c r="B794" s="784"/>
      <c r="C794" s="644">
        <v>2003</v>
      </c>
      <c r="D794" s="720">
        <v>2002</v>
      </c>
    </row>
    <row r="795" spans="1:8" ht="14.25">
      <c r="A795" s="98" t="s">
        <v>170</v>
      </c>
      <c r="B795" s="730"/>
      <c r="C795" s="603">
        <v>592</v>
      </c>
      <c r="D795" s="364">
        <v>2819.75529</v>
      </c>
      <c r="E795" s="273"/>
      <c r="F795" s="273"/>
      <c r="G795" s="273"/>
      <c r="H795" s="273"/>
    </row>
    <row r="796" spans="1:4" ht="14.25">
      <c r="A796" s="98" t="s">
        <v>171</v>
      </c>
      <c r="B796" s="730"/>
      <c r="C796" s="603"/>
      <c r="D796" s="364"/>
    </row>
    <row r="797" spans="1:4" ht="14.25">
      <c r="A797" s="98" t="s">
        <v>172</v>
      </c>
      <c r="B797" s="730"/>
      <c r="C797" s="603"/>
      <c r="D797" s="364"/>
    </row>
    <row r="798" spans="1:4" ht="14.25">
      <c r="A798" s="98" t="s">
        <v>173</v>
      </c>
      <c r="B798" s="730"/>
      <c r="C798" s="603"/>
      <c r="D798" s="364"/>
    </row>
    <row r="799" spans="1:4" ht="14.25">
      <c r="A799" s="98" t="s">
        <v>174</v>
      </c>
      <c r="B799" s="730"/>
      <c r="C799" s="603"/>
      <c r="D799" s="364"/>
    </row>
    <row r="800" spans="1:4" ht="15.75" thickBot="1">
      <c r="A800" s="256" t="s">
        <v>1231</v>
      </c>
      <c r="B800" s="789"/>
      <c r="C800" s="614">
        <v>592</v>
      </c>
      <c r="D800" s="391">
        <v>2819.75529</v>
      </c>
    </row>
    <row r="801" spans="1:8" s="273" customFormat="1" ht="14.25">
      <c r="A801" s="361"/>
      <c r="B801" s="379"/>
      <c r="C801" s="752"/>
      <c r="D801" s="398"/>
      <c r="E801"/>
      <c r="F801"/>
      <c r="G801"/>
      <c r="H801"/>
    </row>
    <row r="802" spans="1:4" ht="13.5" customHeight="1" thickBot="1">
      <c r="A802" s="218" t="s">
        <v>699</v>
      </c>
      <c r="B802" s="379"/>
      <c r="C802" s="458"/>
      <c r="D802" s="380"/>
    </row>
    <row r="803" spans="2:4" ht="15" hidden="1" thickBot="1">
      <c r="B803" s="392"/>
      <c r="C803" s="394"/>
      <c r="D803" s="399"/>
    </row>
    <row r="804" spans="1:4" ht="30">
      <c r="A804" s="420" t="s">
        <v>1234</v>
      </c>
      <c r="B804" s="784"/>
      <c r="C804" s="644">
        <v>2003</v>
      </c>
      <c r="D804" s="720">
        <v>2002</v>
      </c>
    </row>
    <row r="805" spans="1:4" ht="14.25">
      <c r="A805" s="813" t="s">
        <v>170</v>
      </c>
      <c r="B805" s="783"/>
      <c r="C805" s="617">
        <v>5116</v>
      </c>
      <c r="D805" s="375">
        <v>6343</v>
      </c>
    </row>
    <row r="806" spans="1:4" ht="14.25">
      <c r="A806" s="98" t="s">
        <v>171</v>
      </c>
      <c r="B806" s="795"/>
      <c r="C806" s="617">
        <v>469</v>
      </c>
      <c r="D806" s="375">
        <v>319</v>
      </c>
    </row>
    <row r="807" spans="1:4" ht="14.25">
      <c r="A807" s="98" t="s">
        <v>92</v>
      </c>
      <c r="B807" s="795"/>
      <c r="C807" s="617">
        <v>75</v>
      </c>
      <c r="D807" s="375">
        <v>37</v>
      </c>
    </row>
    <row r="808" spans="1:4" ht="14.25">
      <c r="A808" s="98" t="s">
        <v>173</v>
      </c>
      <c r="B808" s="795"/>
      <c r="C808" s="617">
        <v>346</v>
      </c>
      <c r="D808" s="375">
        <v>144</v>
      </c>
    </row>
    <row r="809" spans="1:4" ht="14.25">
      <c r="A809" s="98" t="s">
        <v>743</v>
      </c>
      <c r="B809" s="795"/>
      <c r="C809" s="617">
        <v>34</v>
      </c>
      <c r="D809" s="375">
        <v>46</v>
      </c>
    </row>
    <row r="810" spans="1:4" ht="14.25">
      <c r="A810" s="98" t="s">
        <v>173</v>
      </c>
      <c r="B810" s="795"/>
      <c r="C810" s="617">
        <v>123</v>
      </c>
      <c r="D810" s="375">
        <v>175</v>
      </c>
    </row>
    <row r="811" spans="1:4" ht="14.25">
      <c r="A811" s="98" t="s">
        <v>174</v>
      </c>
      <c r="B811" s="795"/>
      <c r="C811" s="617"/>
      <c r="D811" s="375"/>
    </row>
    <row r="812" spans="1:4" ht="15.75" thickBot="1">
      <c r="A812" s="256" t="s">
        <v>1235</v>
      </c>
      <c r="B812" s="797"/>
      <c r="C812" s="712">
        <v>5585</v>
      </c>
      <c r="D812" s="397">
        <v>6662</v>
      </c>
    </row>
    <row r="813" spans="1:4" ht="14.25">
      <c r="A813" s="361"/>
      <c r="B813" s="379"/>
      <c r="C813" s="752"/>
      <c r="D813" s="398"/>
    </row>
    <row r="814" spans="1:4" ht="15">
      <c r="A814" s="218" t="s">
        <v>1240</v>
      </c>
      <c r="B814" s="379"/>
      <c r="C814" s="458"/>
      <c r="D814" s="380"/>
    </row>
    <row r="815" spans="1:4" ht="3.75" customHeight="1" thickBot="1">
      <c r="A815" s="361"/>
      <c r="B815" s="379"/>
      <c r="C815" s="458"/>
      <c r="D815" s="380"/>
    </row>
    <row r="816" spans="1:4" ht="15" hidden="1" thickBot="1">
      <c r="A816" s="361"/>
      <c r="B816" s="379"/>
      <c r="C816" s="458"/>
      <c r="D816" s="380"/>
    </row>
    <row r="817" spans="1:4" ht="15" hidden="1" thickBot="1">
      <c r="A817" s="361"/>
      <c r="B817" s="379"/>
      <c r="C817" s="458"/>
      <c r="D817" s="398"/>
    </row>
    <row r="818" spans="1:4" ht="15" hidden="1" thickBot="1">
      <c r="A818" s="361"/>
      <c r="B818" s="379"/>
      <c r="C818" s="458"/>
      <c r="D818" s="380"/>
    </row>
    <row r="819" spans="2:4" ht="15" hidden="1" thickBot="1">
      <c r="B819" s="400"/>
      <c r="C819" s="394"/>
      <c r="D819" s="401"/>
    </row>
    <row r="820" spans="1:4" ht="15">
      <c r="A820" s="420" t="s">
        <v>150</v>
      </c>
      <c r="B820" s="784"/>
      <c r="C820" s="644">
        <v>2003</v>
      </c>
      <c r="D820" s="720">
        <v>2002</v>
      </c>
    </row>
    <row r="821" spans="1:4" ht="14.25">
      <c r="A821" s="254" t="s">
        <v>638</v>
      </c>
      <c r="B821" s="749"/>
      <c r="C821" s="603">
        <v>191</v>
      </c>
      <c r="D821" s="622">
        <v>368</v>
      </c>
    </row>
    <row r="822" spans="1:4" ht="14.25">
      <c r="A822" s="254" t="s">
        <v>351</v>
      </c>
      <c r="B822" s="816"/>
      <c r="C822" s="726">
        <v>13</v>
      </c>
      <c r="D822" s="728"/>
    </row>
    <row r="823" spans="1:4" ht="15">
      <c r="A823" s="254" t="s">
        <v>431</v>
      </c>
      <c r="B823" s="816"/>
      <c r="C823" s="727"/>
      <c r="D823" s="728">
        <v>208</v>
      </c>
    </row>
    <row r="824" spans="1:4" ht="14.25">
      <c r="A824" s="254" t="s">
        <v>654</v>
      </c>
      <c r="B824" s="816"/>
      <c r="C824" s="726">
        <v>178</v>
      </c>
      <c r="D824" s="728">
        <v>160</v>
      </c>
    </row>
    <row r="825" spans="1:4" ht="14.25">
      <c r="A825" s="254" t="s">
        <v>639</v>
      </c>
      <c r="B825" s="749"/>
      <c r="C825" s="603">
        <v>271</v>
      </c>
      <c r="D825" s="622">
        <v>106</v>
      </c>
    </row>
    <row r="826" spans="1:4" ht="14.25">
      <c r="A826" s="254" t="s">
        <v>352</v>
      </c>
      <c r="B826" s="749"/>
      <c r="C826" s="603">
        <v>255</v>
      </c>
      <c r="D826" s="622"/>
    </row>
    <row r="827" spans="1:4" ht="14.25">
      <c r="A827" s="814" t="s">
        <v>346</v>
      </c>
      <c r="B827" s="749"/>
      <c r="C827" s="603">
        <v>16</v>
      </c>
      <c r="D827" s="622">
        <v>106</v>
      </c>
    </row>
    <row r="828" spans="1:4" ht="15.75" thickBot="1">
      <c r="A828" s="815" t="s">
        <v>151</v>
      </c>
      <c r="B828" s="812"/>
      <c r="C828" s="614">
        <v>462</v>
      </c>
      <c r="D828" s="725">
        <v>474</v>
      </c>
    </row>
    <row r="829" spans="1:4" ht="14.25">
      <c r="A829" s="361"/>
      <c r="B829" s="359"/>
      <c r="C829" s="752"/>
      <c r="D829" s="398"/>
    </row>
    <row r="830" spans="1:4" ht="14.25" hidden="1">
      <c r="A830" s="361"/>
      <c r="B830" s="359"/>
      <c r="C830" s="458"/>
      <c r="D830" s="380"/>
    </row>
    <row r="831" spans="1:4" ht="15" hidden="1">
      <c r="A831" s="218" t="s">
        <v>1240</v>
      </c>
      <c r="B831" s="392"/>
      <c r="C831" s="458"/>
      <c r="D831" s="380"/>
    </row>
    <row r="832" spans="1:4" ht="15" hidden="1">
      <c r="A832" s="218" t="s">
        <v>999</v>
      </c>
      <c r="B832" s="392"/>
      <c r="C832" s="458"/>
      <c r="D832" s="380"/>
    </row>
    <row r="833" spans="1:4" ht="14.25" hidden="1">
      <c r="A833" s="378"/>
      <c r="B833" s="392"/>
      <c r="C833" s="458"/>
      <c r="D833" s="380"/>
    </row>
    <row r="834" spans="1:4" ht="28.5" hidden="1">
      <c r="A834" s="267" t="s">
        <v>152</v>
      </c>
      <c r="B834" s="392"/>
      <c r="C834" s="458"/>
      <c r="D834" s="380"/>
    </row>
    <row r="835" spans="1:4" ht="28.5" hidden="1">
      <c r="A835" s="267" t="s">
        <v>153</v>
      </c>
      <c r="B835" s="392"/>
      <c r="C835" s="458"/>
      <c r="D835" s="380"/>
    </row>
    <row r="836" spans="1:4" ht="28.5" hidden="1">
      <c r="A836" s="267" t="s">
        <v>154</v>
      </c>
      <c r="B836" s="392"/>
      <c r="C836" s="458"/>
      <c r="D836" s="380"/>
    </row>
    <row r="837" spans="1:4" ht="28.5" hidden="1">
      <c r="A837" s="267" t="s">
        <v>155</v>
      </c>
      <c r="B837" s="392"/>
      <c r="C837" s="458"/>
      <c r="D837" s="380"/>
    </row>
    <row r="838" spans="1:4" ht="28.5" hidden="1">
      <c r="A838" s="267" t="s">
        <v>1003</v>
      </c>
      <c r="B838" s="405"/>
      <c r="C838" s="458"/>
      <c r="D838" s="380"/>
    </row>
    <row r="839" spans="1:4" ht="14.25" hidden="1">
      <c r="A839" s="267" t="s">
        <v>1004</v>
      </c>
      <c r="B839" s="392"/>
      <c r="C839" s="458"/>
      <c r="D839" s="380"/>
    </row>
    <row r="840" spans="1:4" ht="14.25" hidden="1">
      <c r="A840" s="378"/>
      <c r="B840" s="392"/>
      <c r="C840" s="458"/>
      <c r="D840" s="380"/>
    </row>
    <row r="841" spans="1:4" ht="14.25">
      <c r="A841" s="361"/>
      <c r="B841" s="359"/>
      <c r="C841" s="458"/>
      <c r="D841" s="380"/>
    </row>
    <row r="842" spans="1:4" ht="15.75" thickBot="1">
      <c r="A842" s="218" t="s">
        <v>1269</v>
      </c>
      <c r="B842" s="372"/>
      <c r="C842" s="394"/>
      <c r="D842" s="399"/>
    </row>
    <row r="843" spans="1:4" ht="15">
      <c r="A843" s="420" t="s">
        <v>1262</v>
      </c>
      <c r="B843" s="784"/>
      <c r="C843" s="644">
        <v>2003</v>
      </c>
      <c r="D843" s="720">
        <v>2002</v>
      </c>
    </row>
    <row r="844" spans="1:4" ht="14.25">
      <c r="A844" s="98" t="s">
        <v>1263</v>
      </c>
      <c r="B844" s="730"/>
      <c r="C844" s="603">
        <v>22050</v>
      </c>
      <c r="D844" s="364">
        <v>22050</v>
      </c>
    </row>
    <row r="845" spans="1:4" ht="14.25">
      <c r="A845" s="98" t="s">
        <v>1264</v>
      </c>
      <c r="B845" s="749"/>
      <c r="C845" s="603">
        <v>273</v>
      </c>
      <c r="D845" s="364"/>
    </row>
    <row r="846" spans="1:4" ht="28.5">
      <c r="A846" s="98" t="s">
        <v>1265</v>
      </c>
      <c r="B846" s="749"/>
      <c r="C846" s="603"/>
      <c r="D846" s="364"/>
    </row>
    <row r="847" spans="1:4" ht="14.25">
      <c r="A847" s="98" t="s">
        <v>1266</v>
      </c>
      <c r="B847" s="730"/>
      <c r="C847" s="603"/>
      <c r="D847" s="364"/>
    </row>
    <row r="848" spans="1:4" ht="14.25">
      <c r="A848" s="98" t="s">
        <v>1267</v>
      </c>
      <c r="B848" s="730"/>
      <c r="C848" s="603"/>
      <c r="D848" s="364"/>
    </row>
    <row r="849" spans="1:4" ht="15.75" thickBot="1">
      <c r="A849" s="256" t="s">
        <v>1268</v>
      </c>
      <c r="B849" s="789"/>
      <c r="C849" s="614">
        <v>22323</v>
      </c>
      <c r="D849" s="391">
        <v>22050</v>
      </c>
    </row>
    <row r="850" spans="1:4" s="427" customFormat="1" ht="14.25">
      <c r="A850" s="361"/>
      <c r="B850" s="379"/>
      <c r="C850" s="752"/>
      <c r="D850" s="398"/>
    </row>
    <row r="851" spans="1:4" ht="14.25" customHeight="1" thickBot="1">
      <c r="A851" s="218" t="s">
        <v>539</v>
      </c>
      <c r="B851" s="379"/>
      <c r="C851" s="458"/>
      <c r="D851" s="380"/>
    </row>
    <row r="852" spans="1:4" ht="3.75" customHeight="1" hidden="1" thickBot="1">
      <c r="A852" s="361"/>
      <c r="B852" s="379"/>
      <c r="C852" s="458"/>
      <c r="D852" s="398"/>
    </row>
    <row r="853" spans="1:4" ht="15" hidden="1" thickBot="1">
      <c r="A853" s="361"/>
      <c r="B853" s="379"/>
      <c r="C853" s="458"/>
      <c r="D853" s="380"/>
    </row>
    <row r="854" spans="1:4" ht="15" hidden="1" thickBot="1">
      <c r="A854" s="361"/>
      <c r="B854" s="379"/>
      <c r="C854" s="458"/>
      <c r="D854" s="398"/>
    </row>
    <row r="855" spans="1:4" ht="15" hidden="1" thickBot="1">
      <c r="A855" s="361"/>
      <c r="B855" s="379"/>
      <c r="C855" s="458"/>
      <c r="D855" s="380"/>
    </row>
    <row r="856" spans="2:4" ht="15" hidden="1" thickBot="1">
      <c r="B856" s="392"/>
      <c r="C856" s="394"/>
      <c r="D856" s="399"/>
    </row>
    <row r="857" spans="1:4" ht="30">
      <c r="A857" s="798" t="s">
        <v>1282</v>
      </c>
      <c r="B857" s="799"/>
      <c r="C857" s="729">
        <v>2003</v>
      </c>
      <c r="D857" s="714">
        <v>2002</v>
      </c>
    </row>
    <row r="858" spans="1:8" ht="28.5">
      <c r="A858" s="98" t="s">
        <v>1283</v>
      </c>
      <c r="B858" s="730"/>
      <c r="C858" s="363">
        <v>163</v>
      </c>
      <c r="D858" s="599">
        <v>256</v>
      </c>
      <c r="E858" s="273"/>
      <c r="F858" s="273"/>
      <c r="G858" s="273"/>
      <c r="H858" s="273"/>
    </row>
    <row r="859" spans="1:4" ht="14.25">
      <c r="A859" s="98" t="s">
        <v>1284</v>
      </c>
      <c r="B859" s="730"/>
      <c r="C859" s="603">
        <v>163</v>
      </c>
      <c r="D859" s="730">
        <v>256</v>
      </c>
    </row>
    <row r="860" spans="1:4" ht="14.25">
      <c r="A860" s="800" t="s">
        <v>1327</v>
      </c>
      <c r="B860" s="730"/>
      <c r="C860" s="603">
        <v>160</v>
      </c>
      <c r="D860" s="599"/>
    </row>
    <row r="861" spans="1:4" ht="14.25">
      <c r="A861" s="800" t="s">
        <v>473</v>
      </c>
      <c r="B861" s="730"/>
      <c r="C861" s="603">
        <v>3</v>
      </c>
      <c r="D861" s="599"/>
    </row>
    <row r="862" spans="1:4" ht="14.25">
      <c r="A862" s="98" t="s">
        <v>1285</v>
      </c>
      <c r="B862" s="730"/>
      <c r="C862" s="603"/>
      <c r="D862" s="599"/>
    </row>
    <row r="863" spans="1:4" ht="14.25">
      <c r="A863" s="98" t="s">
        <v>1027</v>
      </c>
      <c r="B863" s="730"/>
      <c r="C863" s="603"/>
      <c r="D863" s="599"/>
    </row>
    <row r="864" spans="1:8" s="423" customFormat="1" ht="14.25">
      <c r="A864" s="98" t="s">
        <v>1286</v>
      </c>
      <c r="B864" s="730"/>
      <c r="C864" s="603"/>
      <c r="D864" s="599"/>
      <c r="E864" s="427"/>
      <c r="F864" s="427"/>
      <c r="G864" s="427"/>
      <c r="H864" s="427"/>
    </row>
    <row r="865" spans="1:4" ht="14.25">
      <c r="A865" s="98" t="s">
        <v>1027</v>
      </c>
      <c r="B865" s="730"/>
      <c r="C865" s="603"/>
      <c r="D865" s="599"/>
    </row>
    <row r="866" spans="1:4" ht="14.25">
      <c r="A866" s="98" t="s">
        <v>618</v>
      </c>
      <c r="B866" s="730"/>
      <c r="C866" s="363">
        <v>151</v>
      </c>
      <c r="D866" s="599">
        <v>163</v>
      </c>
    </row>
    <row r="867" spans="1:4" ht="28.5">
      <c r="A867" s="98" t="s">
        <v>1287</v>
      </c>
      <c r="B867" s="730"/>
      <c r="C867" s="603">
        <v>151</v>
      </c>
      <c r="D867" s="599">
        <v>163</v>
      </c>
    </row>
    <row r="868" spans="1:4" ht="14.25">
      <c r="A868" s="800" t="s">
        <v>39</v>
      </c>
      <c r="B868" s="730"/>
      <c r="C868" s="603">
        <v>149</v>
      </c>
      <c r="D868" s="599"/>
    </row>
    <row r="869" spans="1:4" ht="14.25">
      <c r="A869" s="800" t="s">
        <v>473</v>
      </c>
      <c r="B869" s="730"/>
      <c r="C869" s="603">
        <v>2</v>
      </c>
      <c r="D869" s="599"/>
    </row>
    <row r="870" spans="1:4" ht="28.5">
      <c r="A870" s="98" t="s">
        <v>837</v>
      </c>
      <c r="B870" s="730"/>
      <c r="C870" s="603"/>
      <c r="D870" s="599"/>
    </row>
    <row r="871" spans="1:4" ht="14.25">
      <c r="A871" s="98" t="s">
        <v>1027</v>
      </c>
      <c r="B871" s="730"/>
      <c r="C871" s="603"/>
      <c r="D871" s="599"/>
    </row>
    <row r="872" spans="1:8" ht="28.5">
      <c r="A872" s="98" t="s">
        <v>845</v>
      </c>
      <c r="B872" s="793"/>
      <c r="C872" s="715"/>
      <c r="D872" s="629"/>
      <c r="E872" s="273"/>
      <c r="F872" s="273"/>
      <c r="G872" s="273"/>
      <c r="H872" s="273"/>
    </row>
    <row r="873" spans="1:4" ht="14.25">
      <c r="A873" s="98" t="s">
        <v>1027</v>
      </c>
      <c r="B873" s="730"/>
      <c r="C873" s="603"/>
      <c r="D873" s="599"/>
    </row>
    <row r="874" spans="1:4" ht="14.25">
      <c r="A874" s="98" t="s">
        <v>634</v>
      </c>
      <c r="B874" s="730"/>
      <c r="C874" s="363">
        <v>202</v>
      </c>
      <c r="D874" s="599">
        <v>256</v>
      </c>
    </row>
    <row r="875" spans="1:4" ht="28.5">
      <c r="A875" s="98" t="s">
        <v>846</v>
      </c>
      <c r="B875" s="730"/>
      <c r="C875" s="603">
        <v>202</v>
      </c>
      <c r="D875" s="364">
        <v>256</v>
      </c>
    </row>
    <row r="876" spans="1:4" ht="14.25">
      <c r="A876" s="800" t="s">
        <v>39</v>
      </c>
      <c r="B876" s="730"/>
      <c r="C876" s="603">
        <v>199</v>
      </c>
      <c r="D876" s="599"/>
    </row>
    <row r="877" spans="1:4" ht="14.25">
      <c r="A877" s="800" t="s">
        <v>628</v>
      </c>
      <c r="B877" s="730"/>
      <c r="C877" s="603">
        <v>3</v>
      </c>
      <c r="D877" s="599"/>
    </row>
    <row r="878" spans="1:8" s="273" customFormat="1" ht="28.5">
      <c r="A878" s="98" t="s">
        <v>837</v>
      </c>
      <c r="B878" s="730"/>
      <c r="C878" s="603"/>
      <c r="D878" s="599"/>
      <c r="E878"/>
      <c r="F878"/>
      <c r="G878"/>
      <c r="H878"/>
    </row>
    <row r="879" spans="1:4" ht="14.25">
      <c r="A879" s="98" t="s">
        <v>1027</v>
      </c>
      <c r="B879" s="730"/>
      <c r="C879" s="603"/>
      <c r="D879" s="599"/>
    </row>
    <row r="880" spans="1:4" ht="28.5">
      <c r="A880" s="98" t="s">
        <v>845</v>
      </c>
      <c r="B880" s="793"/>
      <c r="C880" s="715"/>
      <c r="D880" s="629"/>
    </row>
    <row r="881" spans="1:4" ht="14.25">
      <c r="A881" s="98" t="s">
        <v>1027</v>
      </c>
      <c r="B881" s="730"/>
      <c r="C881" s="603"/>
      <c r="D881" s="599"/>
    </row>
    <row r="882" spans="1:4" ht="29.25">
      <c r="A882" s="98" t="s">
        <v>890</v>
      </c>
      <c r="B882" s="776"/>
      <c r="C882" s="610">
        <v>112</v>
      </c>
      <c r="D882" s="606">
        <v>163</v>
      </c>
    </row>
    <row r="883" spans="1:4" ht="14.25">
      <c r="A883" s="98" t="s">
        <v>1284</v>
      </c>
      <c r="B883" s="730"/>
      <c r="C883" s="363">
        <v>112</v>
      </c>
      <c r="D883" s="599">
        <v>163</v>
      </c>
    </row>
    <row r="884" spans="1:4" ht="14.25">
      <c r="A884" s="800" t="s">
        <v>1327</v>
      </c>
      <c r="B884" s="730"/>
      <c r="C884" s="603">
        <v>110</v>
      </c>
      <c r="D884" s="364"/>
    </row>
    <row r="885" spans="1:4" ht="14.25">
      <c r="A885" s="800" t="s">
        <v>627</v>
      </c>
      <c r="B885" s="730"/>
      <c r="C885" s="603">
        <v>2</v>
      </c>
      <c r="D885" s="364"/>
    </row>
    <row r="886" spans="1:4" ht="14.25">
      <c r="A886" s="98" t="s">
        <v>1285</v>
      </c>
      <c r="B886" s="730"/>
      <c r="C886" s="603"/>
      <c r="D886" s="364"/>
    </row>
    <row r="887" spans="1:4" ht="14.25">
      <c r="A887" s="98" t="s">
        <v>1027</v>
      </c>
      <c r="B887" s="730"/>
      <c r="C887" s="603"/>
      <c r="D887" s="364"/>
    </row>
    <row r="888" spans="1:4" ht="14.25">
      <c r="A888" s="98" t="s">
        <v>1286</v>
      </c>
      <c r="B888" s="730"/>
      <c r="C888" s="603"/>
      <c r="D888" s="364"/>
    </row>
    <row r="889" spans="1:4" ht="15" thickBot="1">
      <c r="A889" s="259" t="s">
        <v>1027</v>
      </c>
      <c r="B889" s="794"/>
      <c r="C889" s="611"/>
      <c r="D889" s="389"/>
    </row>
    <row r="890" spans="1:4" ht="14.25">
      <c r="A890" s="361"/>
      <c r="B890" s="379"/>
      <c r="C890" s="752"/>
      <c r="D890" s="398"/>
    </row>
    <row r="891" spans="1:4" ht="14.25" customHeight="1" thickBot="1">
      <c r="A891" s="218" t="s">
        <v>1289</v>
      </c>
      <c r="B891" s="379"/>
      <c r="C891" s="458"/>
      <c r="D891" s="380"/>
    </row>
    <row r="892" spans="1:4" ht="3" customHeight="1" hidden="1" thickBot="1">
      <c r="A892" s="361"/>
      <c r="B892" s="379"/>
      <c r="C892" s="458"/>
      <c r="D892" s="398"/>
    </row>
    <row r="893" spans="1:4" ht="15" hidden="1" thickBot="1">
      <c r="A893" s="361"/>
      <c r="B893" s="379"/>
      <c r="C893" s="458"/>
      <c r="D893" s="380"/>
    </row>
    <row r="894" spans="1:4" ht="15" hidden="1" thickBot="1">
      <c r="A894" s="361"/>
      <c r="B894" s="379"/>
      <c r="C894" s="458"/>
      <c r="D894" s="398"/>
    </row>
    <row r="895" spans="1:4" ht="15" hidden="1" thickBot="1">
      <c r="A895" s="361"/>
      <c r="B895" s="379"/>
      <c r="C895" s="458"/>
      <c r="D895" s="380"/>
    </row>
    <row r="896" spans="2:4" ht="15" hidden="1" thickBot="1">
      <c r="B896" s="392"/>
      <c r="C896" s="394"/>
      <c r="D896" s="399"/>
    </row>
    <row r="897" spans="1:4" ht="30">
      <c r="A897" s="420" t="s">
        <v>103</v>
      </c>
      <c r="B897" s="784"/>
      <c r="C897" s="644">
        <v>2003</v>
      </c>
      <c r="D897" s="646">
        <v>2002</v>
      </c>
    </row>
    <row r="898" spans="1:4" ht="14.25">
      <c r="A898" s="98" t="s">
        <v>313</v>
      </c>
      <c r="B898" s="730"/>
      <c r="C898" s="603"/>
      <c r="D898" s="622"/>
    </row>
    <row r="899" spans="1:4" ht="14.25">
      <c r="A899" s="98" t="s">
        <v>432</v>
      </c>
      <c r="B899" s="730"/>
      <c r="C899" s="603"/>
      <c r="D899" s="622"/>
    </row>
    <row r="900" spans="1:4" ht="14.25">
      <c r="A900" s="98" t="s">
        <v>290</v>
      </c>
      <c r="B900" s="730"/>
      <c r="C900" s="603">
        <v>25</v>
      </c>
      <c r="D900" s="598"/>
    </row>
    <row r="901" spans="1:4" ht="14.25">
      <c r="A901" s="98" t="s">
        <v>474</v>
      </c>
      <c r="B901" s="730"/>
      <c r="C901" s="603">
        <v>25</v>
      </c>
      <c r="D901" s="598"/>
    </row>
    <row r="902" spans="1:4" ht="14.25">
      <c r="A902" s="98" t="s">
        <v>88</v>
      </c>
      <c r="B902" s="730"/>
      <c r="C902" s="603"/>
      <c r="D902" s="622"/>
    </row>
    <row r="903" spans="1:4" ht="14.25">
      <c r="A903" s="98" t="s">
        <v>445</v>
      </c>
      <c r="B903" s="730"/>
      <c r="C903" s="603"/>
      <c r="D903" s="622"/>
    </row>
    <row r="904" spans="1:4" ht="14.25">
      <c r="A904" s="98" t="s">
        <v>89</v>
      </c>
      <c r="B904" s="730"/>
      <c r="C904" s="603"/>
      <c r="D904" s="598"/>
    </row>
    <row r="905" spans="1:4" ht="14.25">
      <c r="A905" s="98"/>
      <c r="B905" s="730"/>
      <c r="C905" s="603"/>
      <c r="D905" s="622"/>
    </row>
    <row r="906" spans="1:4" ht="14.25">
      <c r="A906" s="98" t="s">
        <v>90</v>
      </c>
      <c r="B906" s="730"/>
      <c r="C906" s="603">
        <v>25</v>
      </c>
      <c r="D906" s="622"/>
    </row>
    <row r="907" spans="1:4" ht="15" thickBot="1">
      <c r="A907" s="259" t="s">
        <v>1027</v>
      </c>
      <c r="B907" s="794"/>
      <c r="C907" s="611"/>
      <c r="D907" s="768"/>
    </row>
    <row r="908" spans="1:4" ht="14.25">
      <c r="A908" s="361"/>
      <c r="B908" s="379"/>
      <c r="C908" s="752"/>
      <c r="D908" s="398"/>
    </row>
    <row r="909" spans="1:4" ht="15.75" thickBot="1">
      <c r="A909" s="218" t="s">
        <v>1290</v>
      </c>
      <c r="B909" s="379"/>
      <c r="C909" s="458"/>
      <c r="D909" s="380"/>
    </row>
    <row r="910" spans="2:4" ht="15" hidden="1" thickBot="1">
      <c r="B910" s="392"/>
      <c r="C910" s="394"/>
      <c r="D910" s="399"/>
    </row>
    <row r="911" spans="1:4" ht="30">
      <c r="A911" s="798" t="s">
        <v>105</v>
      </c>
      <c r="B911" s="784"/>
      <c r="C911" s="644">
        <v>2003</v>
      </c>
      <c r="D911" s="646">
        <v>2002</v>
      </c>
    </row>
    <row r="912" spans="1:4" ht="14.25">
      <c r="A912" s="98" t="s">
        <v>313</v>
      </c>
      <c r="B912" s="730"/>
      <c r="C912" s="603">
        <v>1415</v>
      </c>
      <c r="D912" s="599">
        <v>2766</v>
      </c>
    </row>
    <row r="913" spans="1:4" ht="14.25">
      <c r="A913" s="98" t="s">
        <v>432</v>
      </c>
      <c r="B913" s="730"/>
      <c r="C913" s="603">
        <v>285</v>
      </c>
      <c r="D913" s="599">
        <v>469</v>
      </c>
    </row>
    <row r="914" spans="1:4" ht="14.25">
      <c r="A914" s="98" t="s">
        <v>433</v>
      </c>
      <c r="B914" s="730"/>
      <c r="C914" s="603">
        <v>868</v>
      </c>
      <c r="D914" s="599">
        <v>2297</v>
      </c>
    </row>
    <row r="915" spans="1:4" ht="14.25">
      <c r="A915" s="98" t="s">
        <v>434</v>
      </c>
      <c r="B915" s="730"/>
      <c r="C915" s="603">
        <v>262</v>
      </c>
      <c r="D915" s="599"/>
    </row>
    <row r="916" spans="1:4" ht="14.25">
      <c r="A916" s="98" t="s">
        <v>290</v>
      </c>
      <c r="B916" s="730"/>
      <c r="C916" s="603">
        <v>397</v>
      </c>
      <c r="D916" s="364">
        <v>1297</v>
      </c>
    </row>
    <row r="917" spans="1:4" ht="14.25">
      <c r="A917" s="98" t="s">
        <v>435</v>
      </c>
      <c r="B917" s="730"/>
      <c r="C917" s="603"/>
      <c r="D917" s="364">
        <v>77</v>
      </c>
    </row>
    <row r="918" spans="1:4" ht="14.25">
      <c r="A918" s="98" t="s">
        <v>436</v>
      </c>
      <c r="B918" s="730"/>
      <c r="C918" s="603">
        <v>124</v>
      </c>
      <c r="D918" s="364">
        <v>1220</v>
      </c>
    </row>
    <row r="919" spans="1:4" ht="14.25">
      <c r="A919" s="98" t="s">
        <v>437</v>
      </c>
      <c r="B919" s="730"/>
      <c r="C919" s="603">
        <v>273</v>
      </c>
      <c r="D919" s="622">
        <v>0</v>
      </c>
    </row>
    <row r="920" spans="1:4" ht="14.25">
      <c r="A920" s="98" t="s">
        <v>88</v>
      </c>
      <c r="B920" s="730"/>
      <c r="C920" s="603">
        <v>1232</v>
      </c>
      <c r="D920" s="599">
        <v>1068</v>
      </c>
    </row>
    <row r="921" spans="1:4" ht="14.25">
      <c r="A921" s="98" t="s">
        <v>438</v>
      </c>
      <c r="B921" s="730"/>
      <c r="C921" s="603">
        <v>48</v>
      </c>
      <c r="D921" s="599">
        <v>409</v>
      </c>
    </row>
    <row r="922" spans="1:4" ht="14.25">
      <c r="A922" s="98" t="s">
        <v>439</v>
      </c>
      <c r="B922" s="730"/>
      <c r="C922" s="603">
        <v>868</v>
      </c>
      <c r="D922" s="599">
        <v>659</v>
      </c>
    </row>
    <row r="923" spans="1:4" ht="14.25">
      <c r="A923" s="98" t="s">
        <v>440</v>
      </c>
      <c r="B923" s="730"/>
      <c r="C923" s="603"/>
      <c r="D923" s="599"/>
    </row>
    <row r="924" spans="1:4" ht="14.25">
      <c r="A924" s="98" t="s">
        <v>441</v>
      </c>
      <c r="B924" s="730"/>
      <c r="C924" s="603">
        <v>316</v>
      </c>
      <c r="D924" s="599"/>
    </row>
    <row r="925" spans="1:4" ht="14.25">
      <c r="A925" s="98" t="s">
        <v>89</v>
      </c>
      <c r="B925" s="730"/>
      <c r="C925" s="603">
        <v>111</v>
      </c>
      <c r="D925" s="364">
        <v>1580</v>
      </c>
    </row>
    <row r="926" spans="1:4" ht="14.25">
      <c r="A926" s="98" t="s">
        <v>442</v>
      </c>
      <c r="B926" s="730"/>
      <c r="C926" s="603">
        <v>38</v>
      </c>
      <c r="D926" s="364"/>
    </row>
    <row r="927" spans="1:4" ht="14.25">
      <c r="A927" s="98" t="s">
        <v>443</v>
      </c>
      <c r="B927" s="730"/>
      <c r="C927" s="603">
        <v>73</v>
      </c>
      <c r="D927" s="364"/>
    </row>
    <row r="928" spans="1:4" s="427" customFormat="1" ht="14.25">
      <c r="A928" s="98" t="s">
        <v>444</v>
      </c>
      <c r="B928" s="730"/>
      <c r="C928" s="603"/>
      <c r="D928" s="599">
        <v>130</v>
      </c>
    </row>
    <row r="929" spans="1:4" ht="14.25">
      <c r="A929" s="98" t="s">
        <v>355</v>
      </c>
      <c r="B929" s="730"/>
      <c r="C929" s="603"/>
      <c r="D929" s="599">
        <v>1000</v>
      </c>
    </row>
    <row r="930" spans="1:4" ht="14.25">
      <c r="A930" s="254" t="s">
        <v>356</v>
      </c>
      <c r="B930" s="730"/>
      <c r="C930" s="603"/>
      <c r="D930" s="599">
        <v>450</v>
      </c>
    </row>
    <row r="931" spans="1:4" ht="14.25">
      <c r="A931" s="98" t="s">
        <v>90</v>
      </c>
      <c r="B931" s="730"/>
      <c r="C931" s="603">
        <v>469</v>
      </c>
      <c r="D931" s="599">
        <v>1415</v>
      </c>
    </row>
    <row r="932" spans="1:4" ht="15" thickBot="1">
      <c r="A932" s="259" t="s">
        <v>1027</v>
      </c>
      <c r="B932" s="794"/>
      <c r="C932" s="611"/>
      <c r="D932" s="630"/>
    </row>
    <row r="933" spans="1:4" ht="14.25">
      <c r="A933" s="361"/>
      <c r="B933" s="379"/>
      <c r="C933" s="752"/>
      <c r="D933" s="398"/>
    </row>
    <row r="934" spans="1:4" ht="15.75" thickBot="1">
      <c r="A934" s="218" t="s">
        <v>1291</v>
      </c>
      <c r="B934" s="379"/>
      <c r="C934" s="458"/>
      <c r="D934" s="380"/>
    </row>
    <row r="935" spans="2:8" ht="15" hidden="1" thickBot="1">
      <c r="B935" s="392"/>
      <c r="C935" s="394"/>
      <c r="D935" s="399"/>
      <c r="E935" s="273"/>
      <c r="F935" s="273"/>
      <c r="G935" s="273"/>
      <c r="H935" s="273"/>
    </row>
    <row r="936" spans="1:4" ht="15">
      <c r="A936" s="420" t="s">
        <v>107</v>
      </c>
      <c r="B936" s="784"/>
      <c r="C936" s="644">
        <v>2003</v>
      </c>
      <c r="D936" s="646">
        <v>2002</v>
      </c>
    </row>
    <row r="937" spans="1:4" ht="14.25">
      <c r="A937" s="98" t="s">
        <v>108</v>
      </c>
      <c r="B937" s="730"/>
      <c r="C937" s="603"/>
      <c r="D937" s="364"/>
    </row>
    <row r="938" spans="1:4" s="427" customFormat="1" ht="14.25">
      <c r="A938" s="98" t="s">
        <v>111</v>
      </c>
      <c r="B938" s="730"/>
      <c r="C938" s="603"/>
      <c r="D938" s="364"/>
    </row>
    <row r="939" spans="1:4" ht="14.25">
      <c r="A939" s="98" t="s">
        <v>112</v>
      </c>
      <c r="B939" s="730"/>
      <c r="C939" s="603"/>
      <c r="D939" s="364"/>
    </row>
    <row r="940" spans="1:4" ht="14.25">
      <c r="A940" s="98" t="s">
        <v>117</v>
      </c>
      <c r="B940" s="730"/>
      <c r="C940" s="603"/>
      <c r="D940" s="364"/>
    </row>
    <row r="941" spans="1:8" s="273" customFormat="1" ht="14.25">
      <c r="A941" s="98" t="s">
        <v>280</v>
      </c>
      <c r="B941" s="730"/>
      <c r="C941" s="603"/>
      <c r="D941" s="364"/>
      <c r="E941"/>
      <c r="F941"/>
      <c r="G941"/>
      <c r="H941"/>
    </row>
    <row r="942" spans="1:4" ht="14.25">
      <c r="A942" s="98" t="s">
        <v>118</v>
      </c>
      <c r="B942" s="730"/>
      <c r="C942" s="603"/>
      <c r="D942" s="364"/>
    </row>
    <row r="943" spans="1:4" ht="14.25">
      <c r="A943" s="98" t="s">
        <v>119</v>
      </c>
      <c r="B943" s="730"/>
      <c r="C943" s="603"/>
      <c r="D943" s="364"/>
    </row>
    <row r="944" spans="1:4" ht="14.25">
      <c r="A944" s="98" t="s">
        <v>280</v>
      </c>
      <c r="B944" s="730"/>
      <c r="C944" s="603"/>
      <c r="D944" s="364"/>
    </row>
    <row r="945" spans="1:4" ht="14.25">
      <c r="A945" s="98" t="s">
        <v>109</v>
      </c>
      <c r="B945" s="730"/>
      <c r="C945" s="603"/>
      <c r="D945" s="364"/>
    </row>
    <row r="946" spans="1:4" ht="14.25">
      <c r="A946" s="98" t="s">
        <v>111</v>
      </c>
      <c r="B946" s="730"/>
      <c r="C946" s="603"/>
      <c r="D946" s="364"/>
    </row>
    <row r="947" spans="1:8" ht="14.25">
      <c r="A947" s="98" t="s">
        <v>112</v>
      </c>
      <c r="B947" s="730"/>
      <c r="C947" s="603"/>
      <c r="D947" s="364"/>
      <c r="E947" s="273"/>
      <c r="F947" s="273"/>
      <c r="G947" s="273"/>
      <c r="H947" s="273"/>
    </row>
    <row r="948" spans="1:4" ht="14.25">
      <c r="A948" s="98" t="s">
        <v>117</v>
      </c>
      <c r="B948" s="730"/>
      <c r="C948" s="603"/>
      <c r="D948" s="364"/>
    </row>
    <row r="949" spans="1:4" ht="14.25">
      <c r="A949" s="98" t="s">
        <v>280</v>
      </c>
      <c r="B949" s="730"/>
      <c r="C949" s="603"/>
      <c r="D949" s="364"/>
    </row>
    <row r="950" spans="1:4" s="427" customFormat="1" ht="14.25">
      <c r="A950" s="98" t="s">
        <v>118</v>
      </c>
      <c r="B950" s="730"/>
      <c r="C950" s="603"/>
      <c r="D950" s="364"/>
    </row>
    <row r="951" spans="1:4" ht="14.25">
      <c r="A951" s="98" t="s">
        <v>119</v>
      </c>
      <c r="B951" s="730"/>
      <c r="C951" s="603"/>
      <c r="D951" s="364"/>
    </row>
    <row r="952" spans="1:4" ht="14.25">
      <c r="A952" s="98" t="s">
        <v>280</v>
      </c>
      <c r="B952" s="730"/>
      <c r="C952" s="603"/>
      <c r="D952" s="364"/>
    </row>
    <row r="953" spans="1:8" s="273" customFormat="1" ht="14.25">
      <c r="A953" s="98" t="s">
        <v>110</v>
      </c>
      <c r="B953" s="730"/>
      <c r="C953" s="603"/>
      <c r="D953" s="364"/>
      <c r="E953"/>
      <c r="F953"/>
      <c r="G953"/>
      <c r="H953"/>
    </row>
    <row r="954" spans="1:4" ht="14.25">
      <c r="A954" s="98" t="s">
        <v>111</v>
      </c>
      <c r="B954" s="730"/>
      <c r="C954" s="603"/>
      <c r="D954" s="364"/>
    </row>
    <row r="955" spans="1:4" ht="14.25">
      <c r="A955" s="98" t="s">
        <v>112</v>
      </c>
      <c r="B955" s="730"/>
      <c r="C955" s="603"/>
      <c r="D955" s="364"/>
    </row>
    <row r="956" spans="1:4" ht="14.25">
      <c r="A956" s="98" t="s">
        <v>117</v>
      </c>
      <c r="B956" s="730"/>
      <c r="C956" s="603"/>
      <c r="D956" s="364"/>
    </row>
    <row r="957" spans="1:4" ht="14.25">
      <c r="A957" s="98" t="s">
        <v>280</v>
      </c>
      <c r="B957" s="730"/>
      <c r="C957" s="603"/>
      <c r="D957" s="364"/>
    </row>
    <row r="958" spans="1:8" ht="14.25">
      <c r="A958" s="98" t="s">
        <v>118</v>
      </c>
      <c r="B958" s="730"/>
      <c r="C958" s="603"/>
      <c r="D958" s="364"/>
      <c r="E958" s="273"/>
      <c r="F958" s="273"/>
      <c r="G958" s="273"/>
      <c r="H958" s="273"/>
    </row>
    <row r="959" spans="1:4" ht="14.25">
      <c r="A959" s="98" t="s">
        <v>119</v>
      </c>
      <c r="B959" s="730"/>
      <c r="C959" s="603"/>
      <c r="D959" s="364"/>
    </row>
    <row r="960" spans="1:4" s="427" customFormat="1" ht="14.25">
      <c r="A960" s="98" t="s">
        <v>280</v>
      </c>
      <c r="B960" s="730"/>
      <c r="C960" s="603"/>
      <c r="D960" s="364"/>
    </row>
    <row r="961" spans="1:4" ht="14.25">
      <c r="A961" s="98" t="s">
        <v>120</v>
      </c>
      <c r="B961" s="730"/>
      <c r="C961" s="603"/>
      <c r="D961" s="364"/>
    </row>
    <row r="962" spans="1:4" ht="14.25">
      <c r="A962" s="98" t="s">
        <v>111</v>
      </c>
      <c r="B962" s="730"/>
      <c r="C962" s="603"/>
      <c r="D962" s="364"/>
    </row>
    <row r="963" spans="1:4" ht="14.25">
      <c r="A963" s="98" t="s">
        <v>112</v>
      </c>
      <c r="B963" s="730"/>
      <c r="C963" s="603"/>
      <c r="D963" s="364"/>
    </row>
    <row r="964" spans="1:8" s="273" customFormat="1" ht="14.25">
      <c r="A964" s="98" t="s">
        <v>117</v>
      </c>
      <c r="B964" s="730"/>
      <c r="C964" s="603"/>
      <c r="D964" s="364"/>
      <c r="E964"/>
      <c r="F964"/>
      <c r="G964"/>
      <c r="H964"/>
    </row>
    <row r="965" spans="1:4" ht="14.25">
      <c r="A965" s="98" t="s">
        <v>280</v>
      </c>
      <c r="B965" s="730"/>
      <c r="C965" s="603"/>
      <c r="D965" s="364"/>
    </row>
    <row r="966" spans="1:4" ht="14.25">
      <c r="A966" s="98" t="s">
        <v>118</v>
      </c>
      <c r="B966" s="730"/>
      <c r="C966" s="603"/>
      <c r="D966" s="364"/>
    </row>
    <row r="967" spans="1:4" ht="14.25">
      <c r="A967" s="98" t="s">
        <v>119</v>
      </c>
      <c r="B967" s="730"/>
      <c r="C967" s="603"/>
      <c r="D967" s="364"/>
    </row>
    <row r="968" spans="1:4" ht="14.25">
      <c r="A968" s="98" t="s">
        <v>280</v>
      </c>
      <c r="B968" s="730"/>
      <c r="C968" s="603"/>
      <c r="D968" s="364"/>
    </row>
    <row r="969" spans="1:4" ht="14.25">
      <c r="A969" s="98" t="s">
        <v>121</v>
      </c>
      <c r="B969" s="730"/>
      <c r="C969" s="603"/>
      <c r="D969" s="364"/>
    </row>
    <row r="970" spans="1:4" ht="14.25">
      <c r="A970" s="98" t="s">
        <v>111</v>
      </c>
      <c r="B970" s="730"/>
      <c r="C970" s="603"/>
      <c r="D970" s="364"/>
    </row>
    <row r="971" spans="1:8" s="427" customFormat="1" ht="14.25">
      <c r="A971" s="98" t="s">
        <v>112</v>
      </c>
      <c r="B971" s="730"/>
      <c r="C971" s="603"/>
      <c r="D971" s="364"/>
      <c r="E971" s="423"/>
      <c r="F971" s="423"/>
      <c r="G971" s="423"/>
      <c r="H971" s="423"/>
    </row>
    <row r="972" spans="1:4" ht="14.25">
      <c r="A972" s="98" t="s">
        <v>117</v>
      </c>
      <c r="B972" s="730"/>
      <c r="C972" s="603"/>
      <c r="D972" s="364"/>
    </row>
    <row r="973" spans="1:4" ht="14.25">
      <c r="A973" s="98" t="s">
        <v>280</v>
      </c>
      <c r="B973" s="730"/>
      <c r="C973" s="603"/>
      <c r="D973" s="364"/>
    </row>
    <row r="974" spans="1:4" ht="14.25">
      <c r="A974" s="98" t="s">
        <v>118</v>
      </c>
      <c r="B974" s="730"/>
      <c r="C974" s="603"/>
      <c r="D974" s="364"/>
    </row>
    <row r="975" spans="1:4" ht="14.25">
      <c r="A975" s="98" t="s">
        <v>119</v>
      </c>
      <c r="B975" s="730"/>
      <c r="C975" s="603"/>
      <c r="D975" s="364"/>
    </row>
    <row r="976" spans="1:8" s="273" customFormat="1" ht="14.25">
      <c r="A976" s="98" t="s">
        <v>280</v>
      </c>
      <c r="B976" s="730"/>
      <c r="C976" s="603"/>
      <c r="D976" s="364"/>
      <c r="E976"/>
      <c r="F976"/>
      <c r="G976"/>
      <c r="H976"/>
    </row>
    <row r="977" spans="1:8" s="273" customFormat="1" ht="14.25">
      <c r="A977" s="98" t="s">
        <v>122</v>
      </c>
      <c r="B977" s="730"/>
      <c r="C977" s="603">
        <v>144</v>
      </c>
      <c r="D977" s="364">
        <v>34</v>
      </c>
      <c r="E977"/>
      <c r="F977"/>
      <c r="G977"/>
      <c r="H977"/>
    </row>
    <row r="978" spans="1:4" ht="14.25">
      <c r="A978" s="98" t="s">
        <v>111</v>
      </c>
      <c r="B978" s="730"/>
      <c r="C978" s="603"/>
      <c r="D978" s="364"/>
    </row>
    <row r="979" spans="1:4" ht="14.25">
      <c r="A979" s="98" t="s">
        <v>112</v>
      </c>
      <c r="B979" s="730"/>
      <c r="C979" s="603"/>
      <c r="D979" s="364"/>
    </row>
    <row r="980" spans="1:4" ht="14.25">
      <c r="A980" s="98" t="s">
        <v>117</v>
      </c>
      <c r="B980" s="730"/>
      <c r="C980" s="603">
        <v>144</v>
      </c>
      <c r="D980" s="364"/>
    </row>
    <row r="981" spans="1:4" ht="14.25" hidden="1">
      <c r="A981" s="98" t="s">
        <v>280</v>
      </c>
      <c r="B981" s="730"/>
      <c r="C981" s="603"/>
      <c r="D981" s="364"/>
    </row>
    <row r="982" spans="1:8" ht="14.25" hidden="1">
      <c r="A982" s="98" t="s">
        <v>118</v>
      </c>
      <c r="B982" s="730"/>
      <c r="C982" s="603"/>
      <c r="D982" s="364">
        <v>34</v>
      </c>
      <c r="E982" s="273"/>
      <c r="F982" s="273"/>
      <c r="G982" s="273"/>
      <c r="H982" s="273"/>
    </row>
    <row r="983" spans="1:4" ht="14.25" hidden="1">
      <c r="A983" s="98" t="s">
        <v>119</v>
      </c>
      <c r="B983" s="730"/>
      <c r="C983" s="603"/>
      <c r="D983" s="364"/>
    </row>
    <row r="984" spans="1:4" ht="14.25" hidden="1">
      <c r="A984" s="98" t="s">
        <v>280</v>
      </c>
      <c r="B984" s="730"/>
      <c r="C984" s="603"/>
      <c r="D984" s="364"/>
    </row>
    <row r="985" spans="1:4" ht="15.75" hidden="1" thickBot="1">
      <c r="A985" s="256" t="s">
        <v>123</v>
      </c>
      <c r="B985" s="789"/>
      <c r="C985" s="614">
        <v>144</v>
      </c>
      <c r="D985" s="391">
        <v>34</v>
      </c>
    </row>
    <row r="986" spans="1:4" ht="14.25" hidden="1">
      <c r="A986" s="361"/>
      <c r="B986" s="359"/>
      <c r="C986" s="752"/>
      <c r="D986" s="360"/>
    </row>
    <row r="987" spans="1:4" ht="14.25">
      <c r="A987" s="361"/>
      <c r="B987" s="359"/>
      <c r="C987" s="458"/>
      <c r="D987" s="360"/>
    </row>
    <row r="988" spans="1:8" s="273" customFormat="1" ht="15.75" thickBot="1">
      <c r="A988" s="218" t="s">
        <v>1093</v>
      </c>
      <c r="B988" s="372"/>
      <c r="C988" s="394"/>
      <c r="D988" s="372"/>
      <c r="E988"/>
      <c r="F988"/>
      <c r="G988"/>
      <c r="H988"/>
    </row>
    <row r="989" spans="1:4" ht="30">
      <c r="A989" s="420" t="s">
        <v>125</v>
      </c>
      <c r="B989" s="784"/>
      <c r="C989" s="644">
        <v>2003</v>
      </c>
      <c r="D989" s="646">
        <v>2002</v>
      </c>
    </row>
    <row r="990" spans="1:4" ht="14.25">
      <c r="A990" s="98" t="s">
        <v>126</v>
      </c>
      <c r="B990" s="795"/>
      <c r="C990" s="617"/>
      <c r="D990" s="375">
        <v>34</v>
      </c>
    </row>
    <row r="991" spans="1:4" ht="14.25">
      <c r="A991" s="98" t="s">
        <v>127</v>
      </c>
      <c r="B991" s="795"/>
      <c r="C991" s="617"/>
      <c r="D991" s="375"/>
    </row>
    <row r="992" spans="1:4" ht="14.25">
      <c r="A992" s="98" t="s">
        <v>128</v>
      </c>
      <c r="B992" s="795"/>
      <c r="C992" s="617">
        <v>144</v>
      </c>
      <c r="D992" s="375"/>
    </row>
    <row r="993" spans="1:4" ht="15.75" thickBot="1">
      <c r="A993" s="256" t="s">
        <v>123</v>
      </c>
      <c r="B993" s="797"/>
      <c r="C993" s="712">
        <v>144</v>
      </c>
      <c r="D993" s="397">
        <v>34</v>
      </c>
    </row>
    <row r="994" spans="1:4" s="427" customFormat="1" ht="14.25">
      <c r="A994" s="361"/>
      <c r="B994" s="379"/>
      <c r="C994" s="752"/>
      <c r="D994" s="360"/>
    </row>
    <row r="995" spans="1:4" ht="14.25" customHeight="1" thickBot="1">
      <c r="A995" s="218" t="s">
        <v>1292</v>
      </c>
      <c r="B995" s="379"/>
      <c r="C995" s="458"/>
      <c r="D995" s="360"/>
    </row>
    <row r="996" spans="2:4" ht="15" hidden="1" thickBot="1">
      <c r="B996" s="392"/>
      <c r="C996" s="394"/>
      <c r="D996" s="372"/>
    </row>
    <row r="997" spans="1:4" ht="15">
      <c r="A997" s="420" t="s">
        <v>130</v>
      </c>
      <c r="B997" s="784"/>
      <c r="C997" s="644">
        <v>2003</v>
      </c>
      <c r="D997" s="646">
        <v>2002</v>
      </c>
    </row>
    <row r="998" spans="1:4" ht="14.25">
      <c r="A998" s="98" t="s">
        <v>170</v>
      </c>
      <c r="B998" s="730"/>
      <c r="C998" s="603">
        <v>144</v>
      </c>
      <c r="D998" s="364">
        <v>34</v>
      </c>
    </row>
    <row r="999" spans="1:4" ht="14.25">
      <c r="A999" s="98" t="s">
        <v>171</v>
      </c>
      <c r="B999" s="730"/>
      <c r="C999" s="603"/>
      <c r="D999" s="364"/>
    </row>
    <row r="1000" spans="1:4" ht="14.25">
      <c r="A1000" s="98" t="s">
        <v>172</v>
      </c>
      <c r="B1000" s="730"/>
      <c r="C1000" s="603"/>
      <c r="D1000" s="364"/>
    </row>
    <row r="1001" spans="1:4" ht="14.25">
      <c r="A1001" s="98" t="s">
        <v>173</v>
      </c>
      <c r="B1001" s="730"/>
      <c r="C1001" s="603"/>
      <c r="D1001" s="364"/>
    </row>
    <row r="1002" spans="1:8" ht="14.25">
      <c r="A1002" s="98" t="s">
        <v>1027</v>
      </c>
      <c r="B1002" s="730"/>
      <c r="C1002" s="603"/>
      <c r="D1002" s="364"/>
      <c r="E1002" s="273"/>
      <c r="F1002" s="273"/>
      <c r="G1002" s="273"/>
      <c r="H1002" s="273"/>
    </row>
    <row r="1003" spans="1:4" ht="14.25">
      <c r="A1003" s="98" t="s">
        <v>174</v>
      </c>
      <c r="B1003" s="730"/>
      <c r="C1003" s="603"/>
      <c r="D1003" s="364"/>
    </row>
    <row r="1004" spans="1:4" s="427" customFormat="1" ht="15.75" thickBot="1">
      <c r="A1004" s="256" t="s">
        <v>123</v>
      </c>
      <c r="B1004" s="789"/>
      <c r="C1004" s="614">
        <v>144</v>
      </c>
      <c r="D1004" s="391">
        <v>34</v>
      </c>
    </row>
    <row r="1005" spans="1:4" ht="15">
      <c r="A1005" s="455"/>
      <c r="B1005" s="456"/>
      <c r="C1005" s="731"/>
      <c r="D1005" s="456"/>
    </row>
    <row r="1006" spans="1:4" ht="15">
      <c r="A1006" s="218" t="s">
        <v>555</v>
      </c>
      <c r="B1006" s="456"/>
      <c r="C1006" s="731"/>
      <c r="D1006" s="456"/>
    </row>
    <row r="1007" spans="2:4" ht="0.75" customHeight="1" thickBot="1">
      <c r="B1007" s="392"/>
      <c r="C1007" s="394"/>
      <c r="D1007" s="372"/>
    </row>
    <row r="1008" spans="1:8" s="273" customFormat="1" ht="15">
      <c r="A1008" s="420" t="s">
        <v>536</v>
      </c>
      <c r="B1008" s="784"/>
      <c r="C1008" s="644">
        <v>2003</v>
      </c>
      <c r="D1008" s="646">
        <v>2002</v>
      </c>
      <c r="E1008"/>
      <c r="F1008"/>
      <c r="G1008"/>
      <c r="H1008"/>
    </row>
    <row r="1009" spans="1:4" ht="14.25">
      <c r="A1009" s="98" t="s">
        <v>108</v>
      </c>
      <c r="B1009" s="730"/>
      <c r="C1009" s="603">
        <v>50</v>
      </c>
      <c r="D1009" s="364"/>
    </row>
    <row r="1010" spans="1:4" ht="14.25">
      <c r="A1010" s="98" t="s">
        <v>530</v>
      </c>
      <c r="B1010" s="730"/>
      <c r="C1010" s="603"/>
      <c r="D1010" s="364"/>
    </row>
    <row r="1011" spans="1:4" ht="14.25">
      <c r="A1011" s="98" t="s">
        <v>528</v>
      </c>
      <c r="B1011" s="730"/>
      <c r="C1011" s="603"/>
      <c r="D1011" s="364"/>
    </row>
    <row r="1012" spans="1:8" ht="14.25">
      <c r="A1012" s="98" t="s">
        <v>112</v>
      </c>
      <c r="B1012" s="730"/>
      <c r="C1012" s="603"/>
      <c r="D1012" s="364"/>
      <c r="E1012" s="273"/>
      <c r="F1012" s="273"/>
      <c r="G1012" s="273"/>
      <c r="H1012" s="273"/>
    </row>
    <row r="1013" spans="1:4" ht="14.25">
      <c r="A1013" s="98" t="s">
        <v>529</v>
      </c>
      <c r="B1013" s="730"/>
      <c r="C1013" s="603"/>
      <c r="D1013" s="599"/>
    </row>
    <row r="1014" spans="1:4" ht="14.25">
      <c r="A1014" s="98" t="s">
        <v>117</v>
      </c>
      <c r="B1014" s="730"/>
      <c r="C1014" s="603">
        <v>50</v>
      </c>
      <c r="D1014" s="599"/>
    </row>
    <row r="1015" spans="1:4" ht="14.25">
      <c r="A1015" s="98" t="s">
        <v>1067</v>
      </c>
      <c r="B1015" s="730"/>
      <c r="C1015" s="603">
        <v>50</v>
      </c>
      <c r="D1015" s="599"/>
    </row>
    <row r="1016" spans="1:4" s="427" customFormat="1" ht="14.25">
      <c r="A1016" s="98" t="s">
        <v>531</v>
      </c>
      <c r="B1016" s="730"/>
      <c r="C1016" s="603"/>
      <c r="D1016" s="599"/>
    </row>
    <row r="1017" spans="1:4" ht="14.25">
      <c r="A1017" s="98" t="s">
        <v>1162</v>
      </c>
      <c r="B1017" s="730"/>
      <c r="C1017" s="603"/>
      <c r="D1017" s="599"/>
    </row>
    <row r="1018" spans="1:8" s="273" customFormat="1" ht="14.25">
      <c r="A1018" s="98" t="s">
        <v>1163</v>
      </c>
      <c r="B1018" s="730"/>
      <c r="C1018" s="603"/>
      <c r="D1018" s="599"/>
      <c r="E1018"/>
      <c r="F1018"/>
      <c r="G1018"/>
      <c r="H1018"/>
    </row>
    <row r="1019" spans="1:4" ht="14.25">
      <c r="A1019" s="98" t="s">
        <v>532</v>
      </c>
      <c r="B1019" s="730"/>
      <c r="C1019" s="603"/>
      <c r="D1019" s="599"/>
    </row>
    <row r="1020" spans="1:4" ht="14.25">
      <c r="A1020" s="98" t="s">
        <v>533</v>
      </c>
      <c r="B1020" s="730"/>
      <c r="C1020" s="603"/>
      <c r="D1020" s="599"/>
    </row>
    <row r="1021" spans="1:4" ht="14.25">
      <c r="A1021" s="98" t="s">
        <v>119</v>
      </c>
      <c r="B1021" s="730"/>
      <c r="C1021" s="603"/>
      <c r="D1021" s="599"/>
    </row>
    <row r="1022" spans="1:8" ht="14.25">
      <c r="A1022" s="254" t="s">
        <v>291</v>
      </c>
      <c r="B1022" s="730"/>
      <c r="C1022" s="603"/>
      <c r="D1022" s="599"/>
      <c r="E1022" s="273"/>
      <c r="F1022" s="273"/>
      <c r="G1022" s="273"/>
      <c r="H1022" s="273"/>
    </row>
    <row r="1023" spans="1:4" ht="14.25">
      <c r="A1023" s="98" t="s">
        <v>109</v>
      </c>
      <c r="B1023" s="730"/>
      <c r="C1023" s="603"/>
      <c r="D1023" s="599"/>
    </row>
    <row r="1024" spans="1:4" s="427" customFormat="1" ht="14.25">
      <c r="A1024" s="98" t="s">
        <v>530</v>
      </c>
      <c r="B1024" s="730"/>
      <c r="C1024" s="603"/>
      <c r="D1024" s="599"/>
    </row>
    <row r="1025" spans="1:4" ht="14.25">
      <c r="A1025" s="98" t="s">
        <v>528</v>
      </c>
      <c r="B1025" s="730"/>
      <c r="C1025" s="603"/>
      <c r="D1025" s="599"/>
    </row>
    <row r="1026" spans="1:8" s="273" customFormat="1" ht="14.25">
      <c r="A1026" s="98" t="s">
        <v>112</v>
      </c>
      <c r="B1026" s="730"/>
      <c r="C1026" s="603"/>
      <c r="D1026" s="599"/>
      <c r="E1026"/>
      <c r="F1026"/>
      <c r="G1026"/>
      <c r="H1026"/>
    </row>
    <row r="1027" spans="1:4" ht="14.25">
      <c r="A1027" s="98" t="s">
        <v>529</v>
      </c>
      <c r="B1027" s="730"/>
      <c r="C1027" s="603"/>
      <c r="D1027" s="599"/>
    </row>
    <row r="1028" spans="1:4" ht="14.25">
      <c r="A1028" s="98" t="s">
        <v>117</v>
      </c>
      <c r="B1028" s="730"/>
      <c r="C1028" s="603"/>
      <c r="D1028" s="599"/>
    </row>
    <row r="1029" spans="1:4" ht="14.25">
      <c r="A1029" s="98" t="s">
        <v>1151</v>
      </c>
      <c r="B1029" s="730"/>
      <c r="C1029" s="603"/>
      <c r="D1029" s="599"/>
    </row>
    <row r="1030" spans="1:8" ht="14.25">
      <c r="A1030" s="98" t="s">
        <v>531</v>
      </c>
      <c r="B1030" s="730"/>
      <c r="C1030" s="603"/>
      <c r="D1030" s="599"/>
      <c r="E1030" s="273"/>
      <c r="F1030" s="273"/>
      <c r="G1030" s="273"/>
      <c r="H1030" s="273"/>
    </row>
    <row r="1031" spans="1:4" ht="14.25">
      <c r="A1031" s="98" t="s">
        <v>1162</v>
      </c>
      <c r="B1031" s="730"/>
      <c r="C1031" s="603"/>
      <c r="D1031" s="599"/>
    </row>
    <row r="1032" spans="1:4" s="427" customFormat="1" ht="14.25">
      <c r="A1032" s="98" t="s">
        <v>1163</v>
      </c>
      <c r="B1032" s="730"/>
      <c r="C1032" s="603"/>
      <c r="D1032" s="599"/>
    </row>
    <row r="1033" spans="1:4" ht="14.25">
      <c r="A1033" s="98" t="s">
        <v>532</v>
      </c>
      <c r="B1033" s="730"/>
      <c r="C1033" s="603"/>
      <c r="D1033" s="599"/>
    </row>
    <row r="1034" spans="1:4" ht="14.25">
      <c r="A1034" s="98" t="s">
        <v>533</v>
      </c>
      <c r="B1034" s="730"/>
      <c r="C1034" s="603"/>
      <c r="D1034" s="599"/>
    </row>
    <row r="1035" spans="1:4" ht="14.25">
      <c r="A1035" s="98" t="s">
        <v>119</v>
      </c>
      <c r="B1035" s="730"/>
      <c r="C1035" s="603"/>
      <c r="D1035" s="599"/>
    </row>
    <row r="1036" spans="1:4" ht="14.25">
      <c r="A1036" s="98" t="s">
        <v>280</v>
      </c>
      <c r="B1036" s="730"/>
      <c r="C1036" s="603"/>
      <c r="D1036" s="599"/>
    </row>
    <row r="1037" spans="1:8" s="273" customFormat="1" ht="14.25">
      <c r="A1037" s="98" t="s">
        <v>110</v>
      </c>
      <c r="B1037" s="730"/>
      <c r="C1037" s="603"/>
      <c r="D1037" s="599"/>
      <c r="E1037"/>
      <c r="F1037"/>
      <c r="G1037"/>
      <c r="H1037"/>
    </row>
    <row r="1038" spans="1:4" ht="14.25">
      <c r="A1038" s="98" t="s">
        <v>530</v>
      </c>
      <c r="B1038" s="730"/>
      <c r="C1038" s="603"/>
      <c r="D1038" s="599"/>
    </row>
    <row r="1039" spans="1:4" ht="14.25">
      <c r="A1039" s="98" t="s">
        <v>528</v>
      </c>
      <c r="B1039" s="730"/>
      <c r="C1039" s="603"/>
      <c r="D1039" s="599"/>
    </row>
    <row r="1040" spans="1:4" ht="14.25">
      <c r="A1040" s="98" t="s">
        <v>112</v>
      </c>
      <c r="B1040" s="730"/>
      <c r="C1040" s="603"/>
      <c r="D1040" s="599"/>
    </row>
    <row r="1041" spans="1:8" ht="14.25">
      <c r="A1041" s="98" t="s">
        <v>529</v>
      </c>
      <c r="B1041" s="730"/>
      <c r="C1041" s="603"/>
      <c r="D1041" s="599"/>
      <c r="E1041" s="273"/>
      <c r="F1041" s="273"/>
      <c r="G1041" s="273"/>
      <c r="H1041" s="273"/>
    </row>
    <row r="1042" spans="1:4" ht="14.25">
      <c r="A1042" s="98" t="s">
        <v>117</v>
      </c>
      <c r="B1042" s="730"/>
      <c r="C1042" s="603"/>
      <c r="D1042" s="599"/>
    </row>
    <row r="1043" spans="1:4" ht="14.25">
      <c r="A1043" s="98" t="s">
        <v>1329</v>
      </c>
      <c r="B1043" s="730"/>
      <c r="C1043" s="603"/>
      <c r="D1043" s="599"/>
    </row>
    <row r="1044" spans="1:4" ht="14.25">
      <c r="A1044" s="98" t="s">
        <v>531</v>
      </c>
      <c r="B1044" s="730"/>
      <c r="C1044" s="603"/>
      <c r="D1044" s="599"/>
    </row>
    <row r="1045" spans="1:4" ht="14.25">
      <c r="A1045" s="98" t="s">
        <v>1162</v>
      </c>
      <c r="B1045" s="730"/>
      <c r="C1045" s="603"/>
      <c r="D1045" s="599"/>
    </row>
    <row r="1046" spans="1:4" ht="14.25">
      <c r="A1046" s="98" t="s">
        <v>1163</v>
      </c>
      <c r="B1046" s="730"/>
      <c r="C1046" s="603"/>
      <c r="D1046" s="599"/>
    </row>
    <row r="1047" spans="1:4" ht="14.25">
      <c r="A1047" s="98" t="s">
        <v>532</v>
      </c>
      <c r="B1047" s="730"/>
      <c r="C1047" s="603"/>
      <c r="D1047" s="599"/>
    </row>
    <row r="1048" spans="1:8" s="273" customFormat="1" ht="14.25">
      <c r="A1048" s="98" t="s">
        <v>533</v>
      </c>
      <c r="B1048" s="730"/>
      <c r="C1048" s="603"/>
      <c r="D1048" s="599"/>
      <c r="E1048"/>
      <c r="F1048"/>
      <c r="G1048"/>
      <c r="H1048"/>
    </row>
    <row r="1049" spans="1:4" ht="14.25">
      <c r="A1049" s="98" t="s">
        <v>119</v>
      </c>
      <c r="B1049" s="730"/>
      <c r="C1049" s="603"/>
      <c r="D1049" s="599"/>
    </row>
    <row r="1050" spans="1:4" ht="14.25">
      <c r="A1050" s="98" t="s">
        <v>280</v>
      </c>
      <c r="B1050" s="730"/>
      <c r="C1050" s="603"/>
      <c r="D1050" s="599"/>
    </row>
    <row r="1051" spans="1:4" ht="14.25">
      <c r="A1051" s="98" t="s">
        <v>120</v>
      </c>
      <c r="B1051" s="730"/>
      <c r="C1051" s="603"/>
      <c r="D1051" s="599"/>
    </row>
    <row r="1052" spans="1:4" ht="14.25">
      <c r="A1052" s="98" t="s">
        <v>530</v>
      </c>
      <c r="B1052" s="730"/>
      <c r="C1052" s="603"/>
      <c r="D1052" s="599"/>
    </row>
    <row r="1053" spans="1:4" ht="14.25">
      <c r="A1053" s="98" t="s">
        <v>528</v>
      </c>
      <c r="B1053" s="730"/>
      <c r="C1053" s="603"/>
      <c r="D1053" s="599"/>
    </row>
    <row r="1054" spans="1:4" ht="14.25">
      <c r="A1054" s="98" t="s">
        <v>112</v>
      </c>
      <c r="B1054" s="730"/>
      <c r="C1054" s="603"/>
      <c r="D1054" s="599"/>
    </row>
    <row r="1055" spans="1:4" ht="14.25">
      <c r="A1055" s="98" t="s">
        <v>529</v>
      </c>
      <c r="B1055" s="730"/>
      <c r="C1055" s="603"/>
      <c r="D1055" s="599"/>
    </row>
    <row r="1056" spans="1:4" ht="14.25">
      <c r="A1056" s="98" t="s">
        <v>117</v>
      </c>
      <c r="B1056" s="730"/>
      <c r="C1056" s="603"/>
      <c r="D1056" s="599"/>
    </row>
    <row r="1057" spans="1:4" ht="14.25">
      <c r="A1057" s="98" t="s">
        <v>280</v>
      </c>
      <c r="B1057" s="730"/>
      <c r="C1057" s="603"/>
      <c r="D1057" s="599"/>
    </row>
    <row r="1058" spans="1:4" ht="14.25">
      <c r="A1058" s="98" t="s">
        <v>531</v>
      </c>
      <c r="B1058" s="730"/>
      <c r="C1058" s="603"/>
      <c r="D1058" s="599"/>
    </row>
    <row r="1059" spans="1:4" ht="14.25">
      <c r="A1059" s="98" t="s">
        <v>1162</v>
      </c>
      <c r="B1059" s="730"/>
      <c r="C1059" s="603"/>
      <c r="D1059" s="599"/>
    </row>
    <row r="1060" spans="1:4" ht="14.25">
      <c r="A1060" s="98" t="s">
        <v>1163</v>
      </c>
      <c r="B1060" s="730"/>
      <c r="C1060" s="603"/>
      <c r="D1060" s="599"/>
    </row>
    <row r="1061" spans="1:4" ht="14.25">
      <c r="A1061" s="98" t="s">
        <v>532</v>
      </c>
      <c r="B1061" s="730"/>
      <c r="C1061" s="603"/>
      <c r="D1061" s="599"/>
    </row>
    <row r="1062" spans="1:4" ht="14.25">
      <c r="A1062" s="98" t="s">
        <v>533</v>
      </c>
      <c r="B1062" s="730"/>
      <c r="C1062" s="603"/>
      <c r="D1062" s="599"/>
    </row>
    <row r="1063" spans="1:4" ht="14.25">
      <c r="A1063" s="98" t="s">
        <v>119</v>
      </c>
      <c r="B1063" s="730"/>
      <c r="C1063" s="603"/>
      <c r="D1063" s="599"/>
    </row>
    <row r="1064" spans="1:4" ht="14.25">
      <c r="A1064" s="98" t="s">
        <v>280</v>
      </c>
      <c r="B1064" s="730"/>
      <c r="C1064" s="603"/>
      <c r="D1064" s="599"/>
    </row>
    <row r="1065" spans="1:4" ht="14.25">
      <c r="A1065" s="98" t="s">
        <v>121</v>
      </c>
      <c r="B1065" s="730"/>
      <c r="C1065" s="603"/>
      <c r="D1065" s="599">
        <v>180</v>
      </c>
    </row>
    <row r="1066" spans="1:4" ht="14.25">
      <c r="A1066" s="98" t="s">
        <v>530</v>
      </c>
      <c r="B1066" s="730"/>
      <c r="C1066" s="603"/>
      <c r="D1066" s="599"/>
    </row>
    <row r="1067" spans="1:4" ht="14.25">
      <c r="A1067" s="98" t="s">
        <v>528</v>
      </c>
      <c r="B1067" s="730"/>
      <c r="C1067" s="603"/>
      <c r="D1067" s="599"/>
    </row>
    <row r="1068" spans="1:4" s="427" customFormat="1" ht="14.25">
      <c r="A1068" s="98" t="s">
        <v>112</v>
      </c>
      <c r="B1068" s="730"/>
      <c r="C1068" s="603"/>
      <c r="D1068" s="599"/>
    </row>
    <row r="1069" spans="1:4" ht="14.25">
      <c r="A1069" s="98" t="s">
        <v>529</v>
      </c>
      <c r="B1069" s="730"/>
      <c r="C1069" s="603"/>
      <c r="D1069" s="599"/>
    </row>
    <row r="1070" spans="1:4" ht="14.25">
      <c r="A1070" s="98" t="s">
        <v>117</v>
      </c>
      <c r="B1070" s="730"/>
      <c r="C1070" s="603"/>
      <c r="D1070" s="599">
        <v>180</v>
      </c>
    </row>
    <row r="1071" spans="1:4" ht="14.25">
      <c r="A1071" s="98" t="s">
        <v>280</v>
      </c>
      <c r="B1071" s="730"/>
      <c r="C1071" s="603"/>
      <c r="D1071" s="599"/>
    </row>
    <row r="1072" spans="1:4" ht="14.25">
      <c r="A1072" s="98" t="s">
        <v>531</v>
      </c>
      <c r="B1072" s="730"/>
      <c r="C1072" s="603"/>
      <c r="D1072" s="599"/>
    </row>
    <row r="1073" spans="1:4" ht="14.25">
      <c r="A1073" s="98" t="s">
        <v>1162</v>
      </c>
      <c r="B1073" s="730"/>
      <c r="C1073" s="603"/>
      <c r="D1073" s="599"/>
    </row>
    <row r="1074" spans="1:4" ht="14.25">
      <c r="A1074" s="98" t="s">
        <v>1163</v>
      </c>
      <c r="B1074" s="730"/>
      <c r="C1074" s="603"/>
      <c r="D1074" s="599"/>
    </row>
    <row r="1075" spans="1:4" ht="14.25">
      <c r="A1075" s="98" t="s">
        <v>532</v>
      </c>
      <c r="B1075" s="730"/>
      <c r="C1075" s="603"/>
      <c r="D1075" s="599"/>
    </row>
    <row r="1076" spans="1:8" ht="14.25">
      <c r="A1076" s="98" t="s">
        <v>533</v>
      </c>
      <c r="B1076" s="730"/>
      <c r="C1076" s="603"/>
      <c r="D1076" s="599"/>
      <c r="E1076" s="273"/>
      <c r="F1076" s="273"/>
      <c r="G1076" s="273"/>
      <c r="H1076" s="273"/>
    </row>
    <row r="1077" spans="1:4" ht="14.25">
      <c r="A1077" s="98" t="s">
        <v>119</v>
      </c>
      <c r="B1077" s="730"/>
      <c r="C1077" s="603"/>
      <c r="D1077" s="599"/>
    </row>
    <row r="1078" spans="1:4" ht="14.25">
      <c r="A1078" s="98" t="s">
        <v>280</v>
      </c>
      <c r="B1078" s="730"/>
      <c r="C1078" s="603"/>
      <c r="D1078" s="599"/>
    </row>
    <row r="1079" spans="1:4" ht="14.25">
      <c r="A1079" s="98" t="s">
        <v>122</v>
      </c>
      <c r="B1079" s="730"/>
      <c r="C1079" s="363">
        <v>15760</v>
      </c>
      <c r="D1079" s="599">
        <v>15120</v>
      </c>
    </row>
    <row r="1080" spans="1:4" ht="14.25">
      <c r="A1080" s="98" t="s">
        <v>530</v>
      </c>
      <c r="B1080" s="730"/>
      <c r="C1080" s="603">
        <v>1683</v>
      </c>
      <c r="D1080" s="599">
        <v>2383</v>
      </c>
    </row>
    <row r="1081" spans="1:4" ht="14.25">
      <c r="A1081" s="98" t="s">
        <v>528</v>
      </c>
      <c r="B1081" s="730"/>
      <c r="C1081" s="603"/>
      <c r="D1081" s="599"/>
    </row>
    <row r="1082" spans="1:8" s="423" customFormat="1" ht="14.25">
      <c r="A1082" s="98" t="s">
        <v>112</v>
      </c>
      <c r="B1082" s="730"/>
      <c r="C1082" s="603"/>
      <c r="D1082" s="599"/>
      <c r="E1082" s="427"/>
      <c r="F1082" s="427"/>
      <c r="G1082" s="427"/>
      <c r="H1082" s="427"/>
    </row>
    <row r="1083" spans="1:4" ht="14.25">
      <c r="A1083" s="98" t="s">
        <v>529</v>
      </c>
      <c r="B1083" s="730"/>
      <c r="C1083" s="603"/>
      <c r="D1083" s="599"/>
    </row>
    <row r="1084" spans="1:4" ht="14.25">
      <c r="A1084" s="98" t="s">
        <v>117</v>
      </c>
      <c r="B1084" s="730"/>
      <c r="C1084" s="363">
        <v>90</v>
      </c>
      <c r="D1084" s="599">
        <v>903</v>
      </c>
    </row>
    <row r="1085" spans="1:4" ht="14.25">
      <c r="A1085" s="98" t="s">
        <v>448</v>
      </c>
      <c r="B1085" s="730"/>
      <c r="C1085" s="603"/>
      <c r="D1085" s="599">
        <v>306</v>
      </c>
    </row>
    <row r="1086" spans="1:4" ht="14.25">
      <c r="A1086" s="98" t="s">
        <v>446</v>
      </c>
      <c r="B1086" s="730"/>
      <c r="C1086" s="603">
        <v>80</v>
      </c>
      <c r="D1086" s="599">
        <v>597</v>
      </c>
    </row>
    <row r="1087" spans="1:4" ht="14.25">
      <c r="A1087" s="98" t="s">
        <v>1068</v>
      </c>
      <c r="B1087" s="730"/>
      <c r="C1087" s="603">
        <v>10</v>
      </c>
      <c r="D1087" s="599"/>
    </row>
    <row r="1088" spans="1:4" ht="14.25">
      <c r="A1088" s="98" t="s">
        <v>531</v>
      </c>
      <c r="B1088" s="730"/>
      <c r="C1088" s="363">
        <v>10435</v>
      </c>
      <c r="D1088" s="599">
        <v>9592</v>
      </c>
    </row>
    <row r="1089" spans="1:4" ht="14.25">
      <c r="A1089" s="98" t="s">
        <v>1162</v>
      </c>
      <c r="B1089" s="730"/>
      <c r="C1089" s="603">
        <v>10028</v>
      </c>
      <c r="D1089" s="599">
        <v>8811</v>
      </c>
    </row>
    <row r="1090" spans="1:8" ht="14.25">
      <c r="A1090" s="98" t="s">
        <v>1163</v>
      </c>
      <c r="B1090" s="730"/>
      <c r="C1090" s="603">
        <v>407</v>
      </c>
      <c r="D1090" s="599">
        <v>781</v>
      </c>
      <c r="E1090" s="273"/>
      <c r="F1090" s="273"/>
      <c r="G1090" s="273"/>
      <c r="H1090" s="273"/>
    </row>
    <row r="1091" spans="1:4" ht="14.25">
      <c r="A1091" s="98" t="s">
        <v>532</v>
      </c>
      <c r="B1091" s="730"/>
      <c r="C1091" s="603"/>
      <c r="D1091" s="599"/>
    </row>
    <row r="1092" spans="1:4" ht="14.25">
      <c r="A1092" s="98" t="s">
        <v>533</v>
      </c>
      <c r="B1092" s="730"/>
      <c r="C1092" s="603"/>
      <c r="D1092" s="599"/>
    </row>
    <row r="1093" spans="1:4" ht="14.25">
      <c r="A1093" s="98" t="s">
        <v>119</v>
      </c>
      <c r="B1093" s="730"/>
      <c r="C1093" s="363">
        <v>3552</v>
      </c>
      <c r="D1093" s="599">
        <v>2242</v>
      </c>
    </row>
    <row r="1094" spans="1:4" ht="14.25">
      <c r="A1094" s="98" t="s">
        <v>22</v>
      </c>
      <c r="B1094" s="730"/>
      <c r="C1094" s="603">
        <v>3201</v>
      </c>
      <c r="D1094" s="364">
        <v>2150</v>
      </c>
    </row>
    <row r="1095" spans="1:4" ht="14.25">
      <c r="A1095" s="98" t="s">
        <v>23</v>
      </c>
      <c r="B1095" s="730"/>
      <c r="C1095" s="603">
        <v>263</v>
      </c>
      <c r="D1095" s="364">
        <v>11</v>
      </c>
    </row>
    <row r="1096" spans="1:8" s="423" customFormat="1" ht="14.25">
      <c r="A1096" s="98" t="s">
        <v>447</v>
      </c>
      <c r="B1096" s="730"/>
      <c r="C1096" s="603">
        <v>88</v>
      </c>
      <c r="D1096" s="364">
        <v>81</v>
      </c>
      <c r="E1096" s="427"/>
      <c r="F1096" s="427"/>
      <c r="G1096" s="427"/>
      <c r="H1096" s="427"/>
    </row>
    <row r="1097" spans="1:4" ht="14.25">
      <c r="A1097" s="98" t="s">
        <v>534</v>
      </c>
      <c r="B1097" s="730"/>
      <c r="C1097" s="603">
        <v>38</v>
      </c>
      <c r="D1097" s="364">
        <v>1</v>
      </c>
    </row>
    <row r="1098" spans="1:4" ht="15.75" thickBot="1">
      <c r="A1098" s="256" t="s">
        <v>535</v>
      </c>
      <c r="B1098" s="789"/>
      <c r="C1098" s="390">
        <v>15848</v>
      </c>
      <c r="D1098" s="391">
        <v>15301</v>
      </c>
    </row>
    <row r="1099" spans="1:4" ht="14.25">
      <c r="A1099" s="361"/>
      <c r="B1099" s="379"/>
      <c r="C1099" s="458"/>
      <c r="D1099" s="360"/>
    </row>
    <row r="1100" spans="1:4" ht="14.25" customHeight="1" thickBot="1">
      <c r="A1100" s="393" t="s">
        <v>929</v>
      </c>
      <c r="B1100" s="379"/>
      <c r="C1100" s="458"/>
      <c r="D1100" s="360"/>
    </row>
    <row r="1101" spans="2:4" ht="15" hidden="1" thickBot="1">
      <c r="B1101" s="392"/>
      <c r="C1101" s="394"/>
      <c r="D1101" s="372"/>
    </row>
    <row r="1102" spans="1:4" ht="13.5" customHeight="1">
      <c r="A1102" s="420" t="s">
        <v>537</v>
      </c>
      <c r="B1102" s="784"/>
      <c r="C1102" s="644">
        <v>2003</v>
      </c>
      <c r="D1102" s="646">
        <v>2002</v>
      </c>
    </row>
    <row r="1103" spans="1:4" ht="14.25">
      <c r="A1103" s="98" t="s">
        <v>170</v>
      </c>
      <c r="B1103" s="730"/>
      <c r="C1103" s="603">
        <v>14000</v>
      </c>
      <c r="D1103" s="364">
        <v>14753</v>
      </c>
    </row>
    <row r="1104" spans="1:8" ht="14.25">
      <c r="A1104" s="98" t="s">
        <v>171</v>
      </c>
      <c r="B1104" s="730"/>
      <c r="C1104" s="603">
        <v>1848</v>
      </c>
      <c r="D1104" s="364">
        <v>548</v>
      </c>
      <c r="E1104" s="273"/>
      <c r="F1104" s="273"/>
      <c r="G1104" s="273"/>
      <c r="H1104" s="273"/>
    </row>
    <row r="1105" spans="1:4" ht="14.25">
      <c r="A1105" s="98" t="s">
        <v>743</v>
      </c>
      <c r="B1105" s="730"/>
      <c r="C1105" s="603">
        <v>285</v>
      </c>
      <c r="D1105" s="598">
        <v>126</v>
      </c>
    </row>
    <row r="1106" spans="1:4" ht="14.25">
      <c r="A1106" s="98" t="s">
        <v>173</v>
      </c>
      <c r="B1106" s="730"/>
      <c r="C1106" s="603">
        <v>1066</v>
      </c>
      <c r="D1106" s="364">
        <v>484</v>
      </c>
    </row>
    <row r="1107" spans="1:4" ht="14.25">
      <c r="A1107" s="98" t="s">
        <v>93</v>
      </c>
      <c r="B1107" s="730"/>
      <c r="C1107" s="603">
        <v>166</v>
      </c>
      <c r="D1107" s="598">
        <v>16</v>
      </c>
    </row>
    <row r="1108" spans="1:4" ht="14.25">
      <c r="A1108" s="98" t="s">
        <v>173</v>
      </c>
      <c r="B1108" s="730"/>
      <c r="C1108" s="603">
        <v>782</v>
      </c>
      <c r="D1108" s="364">
        <v>64</v>
      </c>
    </row>
    <row r="1109" spans="1:4" ht="14.25">
      <c r="A1109" s="98" t="s">
        <v>174</v>
      </c>
      <c r="B1109" s="730"/>
      <c r="C1109" s="603"/>
      <c r="D1109" s="364"/>
    </row>
    <row r="1110" spans="1:8" s="423" customFormat="1" ht="15.75" thickBot="1">
      <c r="A1110" s="256" t="s">
        <v>535</v>
      </c>
      <c r="B1110" s="789"/>
      <c r="C1110" s="614">
        <v>15848</v>
      </c>
      <c r="D1110" s="391">
        <v>15301</v>
      </c>
      <c r="E1110" s="427"/>
      <c r="F1110" s="427"/>
      <c r="G1110" s="427"/>
      <c r="H1110" s="427"/>
    </row>
    <row r="1111" spans="1:4" ht="14.25">
      <c r="A1111" s="361"/>
      <c r="B1111" s="379"/>
      <c r="C1111" s="458"/>
      <c r="D1111" s="360"/>
    </row>
    <row r="1112" spans="1:4" ht="14.25" customHeight="1" thickBot="1">
      <c r="A1112" s="218" t="s">
        <v>345</v>
      </c>
      <c r="B1112" s="379"/>
      <c r="C1112" s="458"/>
      <c r="D1112" s="360"/>
    </row>
    <row r="1113" spans="1:4" ht="15" hidden="1" thickBot="1">
      <c r="A1113" s="361"/>
      <c r="B1113" s="379"/>
      <c r="C1113" s="458"/>
      <c r="D1113" s="360"/>
    </row>
    <row r="1114" spans="1:4" ht="15" hidden="1" thickBot="1">
      <c r="A1114" s="361"/>
      <c r="B1114" s="379"/>
      <c r="C1114" s="458"/>
      <c r="D1114" s="360"/>
    </row>
    <row r="1115" spans="2:4" ht="15" hidden="1" thickBot="1">
      <c r="B1115" s="400"/>
      <c r="C1115" s="394"/>
      <c r="D1115" s="394"/>
    </row>
    <row r="1116" spans="1:4" ht="15">
      <c r="A1116" s="420" t="s">
        <v>637</v>
      </c>
      <c r="B1116" s="784"/>
      <c r="C1116" s="644">
        <v>2003</v>
      </c>
      <c r="D1116" s="646">
        <v>2002</v>
      </c>
    </row>
    <row r="1117" spans="1:4" ht="14.25">
      <c r="A1117" s="98" t="s">
        <v>549</v>
      </c>
      <c r="B1117" s="730"/>
      <c r="C1117" s="603"/>
      <c r="D1117" s="364"/>
    </row>
    <row r="1118" spans="1:4" ht="14.25">
      <c r="A1118" s="98" t="s">
        <v>551</v>
      </c>
      <c r="B1118" s="730"/>
      <c r="C1118" s="603"/>
      <c r="D1118" s="364"/>
    </row>
    <row r="1119" spans="1:4" ht="14.25">
      <c r="A1119" s="98" t="s">
        <v>1039</v>
      </c>
      <c r="B1119" s="730"/>
      <c r="C1119" s="603"/>
      <c r="D1119" s="364"/>
    </row>
    <row r="1120" spans="1:4" ht="14.25">
      <c r="A1120" s="98" t="s">
        <v>1040</v>
      </c>
      <c r="B1120" s="730"/>
      <c r="C1120" s="603"/>
      <c r="D1120" s="364"/>
    </row>
    <row r="1121" spans="1:4" ht="14.25">
      <c r="A1121" s="98" t="s">
        <v>552</v>
      </c>
      <c r="B1121" s="730"/>
      <c r="C1121" s="603"/>
      <c r="D1121" s="364"/>
    </row>
    <row r="1122" spans="1:4" ht="14.25">
      <c r="A1122" s="98" t="s">
        <v>1041</v>
      </c>
      <c r="B1122" s="730"/>
      <c r="C1122" s="603"/>
      <c r="D1122" s="364"/>
    </row>
    <row r="1123" spans="1:4" ht="14.25">
      <c r="A1123" s="98" t="s">
        <v>1042</v>
      </c>
      <c r="B1123" s="730"/>
      <c r="C1123" s="603"/>
      <c r="D1123" s="364"/>
    </row>
    <row r="1124" spans="1:4" ht="14.25">
      <c r="A1124" s="98" t="s">
        <v>46</v>
      </c>
      <c r="B1124" s="730"/>
      <c r="C1124" s="603"/>
      <c r="D1124" s="364"/>
    </row>
    <row r="1125" spans="1:4" ht="14.25">
      <c r="A1125" s="98" t="s">
        <v>1330</v>
      </c>
      <c r="B1125" s="730"/>
      <c r="C1125" s="603"/>
      <c r="D1125" s="364"/>
    </row>
    <row r="1126" spans="1:4" ht="14.25">
      <c r="A1126" s="98" t="s">
        <v>550</v>
      </c>
      <c r="B1126" s="730"/>
      <c r="C1126" s="603">
        <v>6</v>
      </c>
      <c r="D1126" s="364">
        <v>88</v>
      </c>
    </row>
    <row r="1127" spans="1:4" ht="14.25">
      <c r="A1127" s="98" t="s">
        <v>551</v>
      </c>
      <c r="B1127" s="730"/>
      <c r="C1127" s="603"/>
      <c r="D1127" s="364"/>
    </row>
    <row r="1128" spans="1:4" ht="14.25">
      <c r="A1128" s="98" t="s">
        <v>552</v>
      </c>
      <c r="B1128" s="730"/>
      <c r="C1128" s="603">
        <v>6</v>
      </c>
      <c r="D1128" s="364">
        <v>88</v>
      </c>
    </row>
    <row r="1129" spans="1:4" ht="14.25">
      <c r="A1129" s="98" t="s">
        <v>347</v>
      </c>
      <c r="B1129" s="817"/>
      <c r="C1129" s="628">
        <v>6</v>
      </c>
      <c r="D1129" s="624"/>
    </row>
    <row r="1130" spans="1:8" ht="15.75" thickBot="1">
      <c r="A1130" s="256" t="s">
        <v>640</v>
      </c>
      <c r="B1130" s="789"/>
      <c r="C1130" s="614">
        <v>6</v>
      </c>
      <c r="D1130" s="391">
        <v>88</v>
      </c>
      <c r="E1130" s="273"/>
      <c r="F1130" s="273"/>
      <c r="G1130" s="273"/>
      <c r="H1130" s="273"/>
    </row>
    <row r="1131" spans="1:4" ht="14.25">
      <c r="A1131" s="361"/>
      <c r="B1131" s="379"/>
      <c r="C1131" s="752"/>
      <c r="D1131" s="360"/>
    </row>
    <row r="1132" spans="1:4" ht="15">
      <c r="A1132" s="218" t="s">
        <v>1293</v>
      </c>
      <c r="B1132" s="379"/>
      <c r="C1132" s="458"/>
      <c r="D1132" s="360"/>
    </row>
    <row r="1133" spans="1:4" ht="6.75" customHeight="1" thickBot="1">
      <c r="A1133" s="392"/>
      <c r="B1133" s="394"/>
      <c r="C1133" s="372"/>
      <c r="D1133"/>
    </row>
    <row r="1134" spans="1:4" ht="15" hidden="1" thickBot="1">
      <c r="A1134" s="392"/>
      <c r="B1134" s="394"/>
      <c r="C1134" s="372"/>
      <c r="D1134"/>
    </row>
    <row r="1135" spans="1:7" s="423" customFormat="1" ht="15" hidden="1" thickBot="1">
      <c r="A1135" s="392"/>
      <c r="B1135" s="394"/>
      <c r="C1135" s="372"/>
      <c r="D1135" s="427"/>
      <c r="E1135" s="427"/>
      <c r="F1135" s="427"/>
      <c r="G1135" s="427"/>
    </row>
    <row r="1136" spans="1:4" ht="15" hidden="1" thickBot="1">
      <c r="A1136" s="392"/>
      <c r="B1136" s="394"/>
      <c r="C1136" s="372"/>
      <c r="D1136"/>
    </row>
    <row r="1137" spans="1:4" ht="15" hidden="1" thickBot="1">
      <c r="A1137" s="361"/>
      <c r="B1137" s="392"/>
      <c r="C1137" s="394"/>
      <c r="D1137" s="372"/>
    </row>
    <row r="1138" spans="1:4" ht="15" hidden="1" thickBot="1">
      <c r="A1138" s="361"/>
      <c r="B1138" s="379"/>
      <c r="C1138" s="458"/>
      <c r="D1138" s="360"/>
    </row>
    <row r="1139" spans="1:4" ht="15" hidden="1" thickBot="1">
      <c r="A1139" s="361"/>
      <c r="B1139" s="379"/>
      <c r="C1139" s="458"/>
      <c r="D1139" s="360"/>
    </row>
    <row r="1140" spans="1:4" ht="15" hidden="1" thickBot="1">
      <c r="A1140" s="361"/>
      <c r="B1140" s="379"/>
      <c r="C1140" s="458"/>
      <c r="D1140" s="360"/>
    </row>
    <row r="1141" spans="2:4" ht="15" hidden="1" thickBot="1">
      <c r="B1141" s="392"/>
      <c r="C1141" s="394"/>
      <c r="D1141" s="372"/>
    </row>
    <row r="1142" spans="1:4" ht="30">
      <c r="A1142" s="420" t="s">
        <v>94</v>
      </c>
      <c r="B1142" s="784"/>
      <c r="C1142" s="644">
        <v>2003</v>
      </c>
      <c r="D1142" s="646">
        <v>2002</v>
      </c>
    </row>
    <row r="1143" spans="1:8" ht="14.25">
      <c r="A1143" s="98" t="s">
        <v>930</v>
      </c>
      <c r="B1143" s="730"/>
      <c r="C1143" s="603">
        <v>1000</v>
      </c>
      <c r="D1143" s="364"/>
      <c r="E1143" s="273"/>
      <c r="F1143" s="273"/>
      <c r="G1143" s="273"/>
      <c r="H1143" s="273"/>
    </row>
    <row r="1144" spans="1:4" ht="14.25">
      <c r="A1144" s="98" t="s">
        <v>371</v>
      </c>
      <c r="B1144" s="730"/>
      <c r="C1144" s="603">
        <v>1000</v>
      </c>
      <c r="D1144" s="364"/>
    </row>
    <row r="1145" spans="1:4" ht="14.25">
      <c r="A1145" s="98" t="s">
        <v>372</v>
      </c>
      <c r="B1145" s="730"/>
      <c r="C1145" s="603"/>
      <c r="D1145" s="364"/>
    </row>
    <row r="1146" spans="1:4" ht="14.25">
      <c r="A1146" s="98" t="s">
        <v>373</v>
      </c>
      <c r="B1146" s="730"/>
      <c r="C1146" s="603"/>
      <c r="D1146" s="364"/>
    </row>
    <row r="1147" spans="1:4" ht="14.25">
      <c r="A1147" s="98" t="s">
        <v>374</v>
      </c>
      <c r="B1147" s="730"/>
      <c r="C1147" s="603"/>
      <c r="D1147" s="364"/>
    </row>
    <row r="1148" spans="1:4" ht="14.25">
      <c r="A1148" s="98" t="s">
        <v>375</v>
      </c>
      <c r="B1148" s="730"/>
      <c r="C1148" s="603"/>
      <c r="D1148" s="364"/>
    </row>
    <row r="1149" spans="1:8" s="273" customFormat="1" ht="14.25">
      <c r="A1149" s="98" t="s">
        <v>386</v>
      </c>
      <c r="B1149" s="730"/>
      <c r="C1149" s="603"/>
      <c r="D1149" s="364"/>
      <c r="E1149"/>
      <c r="F1149"/>
      <c r="G1149"/>
      <c r="H1149"/>
    </row>
    <row r="1150" spans="1:4" ht="14.25">
      <c r="A1150" s="98" t="s">
        <v>1332</v>
      </c>
      <c r="B1150" s="730"/>
      <c r="C1150" s="603"/>
      <c r="D1150" s="364"/>
    </row>
    <row r="1151" spans="1:4" ht="14.25">
      <c r="A1151" s="98" t="s">
        <v>365</v>
      </c>
      <c r="B1151" s="730"/>
      <c r="C1151" s="603"/>
      <c r="D1151" s="364"/>
    </row>
    <row r="1152" spans="1:4" ht="14.25">
      <c r="A1152" s="98" t="s">
        <v>366</v>
      </c>
      <c r="B1152" s="730"/>
      <c r="C1152" s="603"/>
      <c r="D1152" s="364"/>
    </row>
    <row r="1153" spans="1:4" ht="14.25">
      <c r="A1153" s="98" t="s">
        <v>367</v>
      </c>
      <c r="B1153" s="730"/>
      <c r="C1153" s="603"/>
      <c r="D1153" s="364"/>
    </row>
    <row r="1154" spans="1:4" ht="14.25">
      <c r="A1154" s="98" t="s">
        <v>368</v>
      </c>
      <c r="B1154" s="730"/>
      <c r="C1154" s="603"/>
      <c r="D1154" s="364"/>
    </row>
    <row r="1155" spans="1:4" ht="14.25">
      <c r="A1155" s="98" t="s">
        <v>369</v>
      </c>
      <c r="B1155" s="730"/>
      <c r="C1155" s="603"/>
      <c r="D1155" s="364"/>
    </row>
    <row r="1156" spans="1:4" ht="14.25">
      <c r="A1156" s="98" t="s">
        <v>280</v>
      </c>
      <c r="B1156" s="730"/>
      <c r="C1156" s="603"/>
      <c r="D1156" s="364"/>
    </row>
    <row r="1157" spans="1:4" ht="14.25">
      <c r="A1157" s="98" t="s">
        <v>365</v>
      </c>
      <c r="B1157" s="730"/>
      <c r="C1157" s="603"/>
      <c r="D1157" s="364"/>
    </row>
    <row r="1158" spans="1:4" ht="14.25">
      <c r="A1158" s="98" t="s">
        <v>366</v>
      </c>
      <c r="B1158" s="730"/>
      <c r="C1158" s="603"/>
      <c r="D1158" s="364"/>
    </row>
    <row r="1159" spans="1:4" ht="14.25">
      <c r="A1159" s="98" t="s">
        <v>367</v>
      </c>
      <c r="B1159" s="730"/>
      <c r="C1159" s="603"/>
      <c r="D1159" s="364"/>
    </row>
    <row r="1160" spans="1:4" ht="14.25">
      <c r="A1160" s="98" t="s">
        <v>368</v>
      </c>
      <c r="B1160" s="730"/>
      <c r="C1160" s="603"/>
      <c r="D1160" s="364"/>
    </row>
    <row r="1161" spans="1:4" ht="14.25">
      <c r="A1161" s="98" t="s">
        <v>369</v>
      </c>
      <c r="B1161" s="730"/>
      <c r="C1161" s="603"/>
      <c r="D1161" s="364"/>
    </row>
    <row r="1162" spans="1:4" ht="14.25">
      <c r="A1162" s="98" t="s">
        <v>280</v>
      </c>
      <c r="B1162" s="730"/>
      <c r="C1162" s="603"/>
      <c r="D1162" s="364"/>
    </row>
    <row r="1163" spans="1:4" ht="15.75" thickBot="1">
      <c r="A1163" s="256" t="s">
        <v>370</v>
      </c>
      <c r="B1163" s="789"/>
      <c r="C1163" s="614">
        <v>1000</v>
      </c>
      <c r="D1163" s="391">
        <v>0</v>
      </c>
    </row>
    <row r="1164" spans="1:4" ht="14.25">
      <c r="A1164" s="361"/>
      <c r="B1164" s="359"/>
      <c r="C1164" s="458"/>
      <c r="D1164" s="360"/>
    </row>
    <row r="1165" spans="1:4" ht="15">
      <c r="A1165" s="269" t="s">
        <v>895</v>
      </c>
      <c r="B1165" s="379"/>
      <c r="C1165" s="460"/>
      <c r="D1165" s="360"/>
    </row>
    <row r="1166" spans="1:4" ht="14.25">
      <c r="A1166" s="378"/>
      <c r="B1166" s="379"/>
      <c r="C1166" s="460"/>
      <c r="D1166" s="360"/>
    </row>
    <row r="1167" spans="1:4" ht="15.75" thickBot="1">
      <c r="A1167" s="218" t="s">
        <v>1294</v>
      </c>
      <c r="B1167" s="379"/>
      <c r="C1167" s="460"/>
      <c r="D1167" s="360"/>
    </row>
    <row r="1168" spans="1:4" ht="30">
      <c r="A1168" s="420" t="s">
        <v>341</v>
      </c>
      <c r="B1168" s="625"/>
      <c r="C1168" s="644">
        <v>2003</v>
      </c>
      <c r="D1168" s="646">
        <v>2002</v>
      </c>
    </row>
    <row r="1169" spans="1:4" ht="14.25">
      <c r="A1169" s="873" t="s">
        <v>348</v>
      </c>
      <c r="B1169" s="874"/>
      <c r="C1169" s="603">
        <v>13743</v>
      </c>
      <c r="D1169" s="695">
        <v>9370</v>
      </c>
    </row>
    <row r="1170" spans="1:4" ht="14.25">
      <c r="A1170" s="873" t="s">
        <v>1043</v>
      </c>
      <c r="B1170" s="874"/>
      <c r="C1170" s="603">
        <v>123</v>
      </c>
      <c r="D1170" s="695">
        <v>29</v>
      </c>
    </row>
    <row r="1171" spans="1:4" ht="14.25">
      <c r="A1171" s="873" t="s">
        <v>449</v>
      </c>
      <c r="B1171" s="874"/>
      <c r="C1171" s="603">
        <v>120</v>
      </c>
      <c r="D1171" s="695">
        <v>87</v>
      </c>
    </row>
    <row r="1172" spans="1:4" ht="14.25">
      <c r="A1172" s="873" t="s">
        <v>1043</v>
      </c>
      <c r="B1172" s="874"/>
      <c r="C1172" s="603">
        <v>22</v>
      </c>
      <c r="D1172" s="695">
        <v>28</v>
      </c>
    </row>
    <row r="1173" spans="1:4" ht="14.25">
      <c r="A1173" s="221" t="s">
        <v>450</v>
      </c>
      <c r="B1173" s="407"/>
      <c r="C1173" s="603"/>
      <c r="D1173" s="696">
        <v>2824</v>
      </c>
    </row>
    <row r="1174" spans="1:4" ht="14.25">
      <c r="A1174" s="221" t="s">
        <v>1043</v>
      </c>
      <c r="B1174" s="407"/>
      <c r="C1174" s="603"/>
      <c r="D1174" s="696"/>
    </row>
    <row r="1175" spans="1:4" ht="14.25">
      <c r="A1175" s="221" t="s">
        <v>357</v>
      </c>
      <c r="B1175" s="407"/>
      <c r="C1175" s="603">
        <v>148</v>
      </c>
      <c r="D1175" s="696">
        <v>0</v>
      </c>
    </row>
    <row r="1176" spans="1:4" ht="14.25">
      <c r="A1176" s="221" t="s">
        <v>1043</v>
      </c>
      <c r="B1176" s="407"/>
      <c r="C1176" s="603"/>
      <c r="D1176" s="696"/>
    </row>
    <row r="1177" spans="1:4" ht="15">
      <c r="A1177" s="265" t="s">
        <v>343</v>
      </c>
      <c r="B1177" s="407"/>
      <c r="C1177" s="736">
        <v>14011</v>
      </c>
      <c r="D1177" s="734">
        <v>12281</v>
      </c>
    </row>
    <row r="1178" spans="1:4" ht="15" thickBot="1">
      <c r="A1178" s="266" t="s">
        <v>344</v>
      </c>
      <c r="B1178" s="408"/>
      <c r="C1178" s="737">
        <v>145</v>
      </c>
      <c r="D1178" s="735">
        <v>57</v>
      </c>
    </row>
    <row r="1179" spans="1:4" ht="14.25">
      <c r="A1179" s="361"/>
      <c r="B1179" s="379"/>
      <c r="C1179" s="756"/>
      <c r="D1179" s="372"/>
    </row>
    <row r="1180" spans="1:4" ht="15.75" thickBot="1">
      <c r="A1180" s="218" t="s">
        <v>1295</v>
      </c>
      <c r="B1180" s="359"/>
      <c r="C1180" s="394"/>
      <c r="D1180" s="372"/>
    </row>
    <row r="1181" spans="1:4" ht="30">
      <c r="A1181" s="420" t="s">
        <v>1071</v>
      </c>
      <c r="B1181" s="625"/>
      <c r="C1181" s="644">
        <v>2003</v>
      </c>
      <c r="D1181" s="646">
        <v>2002</v>
      </c>
    </row>
    <row r="1182" spans="1:4" ht="14.25">
      <c r="A1182" s="221" t="s">
        <v>1072</v>
      </c>
      <c r="B1182" s="407"/>
      <c r="C1182" s="374">
        <v>13043</v>
      </c>
      <c r="D1182" s="738">
        <v>9794</v>
      </c>
    </row>
    <row r="1183" spans="1:4" ht="14.25">
      <c r="A1183" s="221" t="s">
        <v>96</v>
      </c>
      <c r="B1183" s="407"/>
      <c r="C1183" s="374">
        <v>13043</v>
      </c>
      <c r="D1183" s="738">
        <v>9794</v>
      </c>
    </row>
    <row r="1184" spans="1:4" ht="14.25">
      <c r="A1184" s="221" t="s">
        <v>1073</v>
      </c>
      <c r="B1184" s="407"/>
      <c r="C1184" s="690">
        <v>145</v>
      </c>
      <c r="D1184" s="738">
        <v>57</v>
      </c>
    </row>
    <row r="1185" spans="1:4" ht="14.25">
      <c r="A1185" s="221" t="s">
        <v>95</v>
      </c>
      <c r="B1185" s="407"/>
      <c r="C1185" s="690"/>
      <c r="D1185" s="738"/>
    </row>
    <row r="1186" spans="1:4" ht="14.25">
      <c r="A1186" s="221" t="s">
        <v>1073</v>
      </c>
      <c r="B1186" s="407"/>
      <c r="C1186" s="690"/>
      <c r="D1186" s="738"/>
    </row>
    <row r="1187" spans="1:4" ht="14.25">
      <c r="A1187" s="221" t="s">
        <v>1074</v>
      </c>
      <c r="B1187" s="407"/>
      <c r="C1187" s="374">
        <v>968</v>
      </c>
      <c r="D1187" s="738">
        <v>2487</v>
      </c>
    </row>
    <row r="1188" spans="1:4" s="427" customFormat="1" ht="14.25">
      <c r="A1188" s="221" t="s">
        <v>96</v>
      </c>
      <c r="B1188" s="407"/>
      <c r="C1188" s="690">
        <v>968</v>
      </c>
      <c r="D1188" s="738">
        <v>2487</v>
      </c>
    </row>
    <row r="1189" spans="1:4" ht="14.25">
      <c r="A1189" s="221" t="s">
        <v>1073</v>
      </c>
      <c r="B1189" s="407"/>
      <c r="C1189" s="690"/>
      <c r="D1189" s="738"/>
    </row>
    <row r="1190" spans="1:4" ht="14.25">
      <c r="A1190" s="221" t="s">
        <v>95</v>
      </c>
      <c r="B1190" s="407"/>
      <c r="C1190" s="690"/>
      <c r="D1190" s="738"/>
    </row>
    <row r="1191" spans="1:4" ht="14.25">
      <c r="A1191" s="221" t="s">
        <v>1073</v>
      </c>
      <c r="B1191" s="407"/>
      <c r="C1191" s="690"/>
      <c r="D1191" s="738"/>
    </row>
    <row r="1192" spans="1:4" ht="14.25">
      <c r="A1192" s="221" t="s">
        <v>358</v>
      </c>
      <c r="B1192" s="407"/>
      <c r="C1192" s="690">
        <v>148</v>
      </c>
      <c r="D1192" s="738"/>
    </row>
    <row r="1193" spans="1:4" ht="15">
      <c r="A1193" s="265" t="s">
        <v>343</v>
      </c>
      <c r="B1193" s="407"/>
      <c r="C1193" s="588">
        <v>14011</v>
      </c>
      <c r="D1193" s="739">
        <v>12281</v>
      </c>
    </row>
    <row r="1194" spans="1:4" ht="15" thickBot="1">
      <c r="A1194" s="266" t="s">
        <v>344</v>
      </c>
      <c r="B1194" s="408"/>
      <c r="C1194" s="377">
        <v>145</v>
      </c>
      <c r="D1194" s="740">
        <v>57</v>
      </c>
    </row>
    <row r="1195" spans="1:4" ht="14.25">
      <c r="A1195" s="267"/>
      <c r="B1195" s="379"/>
      <c r="C1195" s="733"/>
      <c r="D1195" s="410"/>
    </row>
    <row r="1196" spans="1:8" s="427" customFormat="1" ht="15" customHeight="1" thickBot="1">
      <c r="A1196" s="218" t="s">
        <v>1296</v>
      </c>
      <c r="B1196" s="359"/>
      <c r="C1196" s="394"/>
      <c r="D1196" s="372"/>
      <c r="E1196" s="423"/>
      <c r="F1196" s="423"/>
      <c r="G1196" s="423"/>
      <c r="H1196" s="423"/>
    </row>
    <row r="1197" spans="2:4" ht="15" hidden="1" thickBot="1">
      <c r="B1197" s="359"/>
      <c r="C1197" s="394"/>
      <c r="D1197" s="372"/>
    </row>
    <row r="1198" spans="1:4" ht="30">
      <c r="A1198" s="420" t="s">
        <v>1076</v>
      </c>
      <c r="B1198" s="625"/>
      <c r="C1198" s="644">
        <v>2003</v>
      </c>
      <c r="D1198" s="646">
        <v>2002</v>
      </c>
    </row>
    <row r="1199" spans="1:4" ht="14.25">
      <c r="A1199" s="221" t="s">
        <v>97</v>
      </c>
      <c r="B1199" s="407"/>
      <c r="C1199" s="603">
        <v>31207</v>
      </c>
      <c r="D1199" s="364">
        <v>24967</v>
      </c>
    </row>
    <row r="1200" spans="1:4" ht="14.25">
      <c r="A1200" s="221" t="s">
        <v>342</v>
      </c>
      <c r="B1200" s="407"/>
      <c r="C1200" s="603"/>
      <c r="D1200" s="364"/>
    </row>
    <row r="1201" spans="1:4" ht="14.25">
      <c r="A1201" s="221" t="s">
        <v>98</v>
      </c>
      <c r="B1201" s="407"/>
      <c r="C1201" s="603"/>
      <c r="D1201" s="364"/>
    </row>
    <row r="1202" spans="1:8" s="273" customFormat="1" ht="14.25">
      <c r="A1202" s="221" t="s">
        <v>342</v>
      </c>
      <c r="B1202" s="407"/>
      <c r="C1202" s="603"/>
      <c r="D1202" s="364"/>
      <c r="E1202"/>
      <c r="F1202"/>
      <c r="G1202"/>
      <c r="H1202"/>
    </row>
    <row r="1203" spans="1:4" ht="14.25">
      <c r="A1203" s="221" t="s">
        <v>359</v>
      </c>
      <c r="B1203" s="407"/>
      <c r="C1203" s="603">
        <v>4729</v>
      </c>
      <c r="D1203" s="364"/>
    </row>
    <row r="1204" spans="1:4" ht="15">
      <c r="A1204" s="265" t="s">
        <v>1077</v>
      </c>
      <c r="B1204" s="407"/>
      <c r="C1204" s="610">
        <v>35936</v>
      </c>
      <c r="D1204" s="597">
        <v>24967</v>
      </c>
    </row>
    <row r="1205" spans="1:4" ht="15" thickBot="1">
      <c r="A1205" s="266" t="s">
        <v>344</v>
      </c>
      <c r="B1205" s="408"/>
      <c r="C1205" s="611"/>
      <c r="D1205" s="389"/>
    </row>
    <row r="1206" spans="1:8" ht="14.25">
      <c r="A1206" s="361"/>
      <c r="B1206" s="359"/>
      <c r="C1206" s="756"/>
      <c r="D1206" s="372"/>
      <c r="E1206" s="273"/>
      <c r="F1206" s="273"/>
      <c r="G1206" s="273"/>
      <c r="H1206" s="273"/>
    </row>
    <row r="1207" spans="1:4" s="427" customFormat="1" ht="15.75" thickBot="1">
      <c r="A1207" s="218" t="s">
        <v>1297</v>
      </c>
      <c r="B1207" s="359"/>
      <c r="C1207" s="394"/>
      <c r="D1207" s="372"/>
    </row>
    <row r="1208" spans="1:4" ht="30">
      <c r="A1208" s="420" t="s">
        <v>1079</v>
      </c>
      <c r="B1208" s="625"/>
      <c r="C1208" s="644">
        <v>2003</v>
      </c>
      <c r="D1208" s="646">
        <v>2002</v>
      </c>
    </row>
    <row r="1209" spans="1:4" ht="15">
      <c r="A1209" s="221" t="s">
        <v>1072</v>
      </c>
      <c r="B1209" s="407"/>
      <c r="C1209" s="610">
        <v>29507</v>
      </c>
      <c r="D1209" s="597">
        <v>24559</v>
      </c>
    </row>
    <row r="1210" spans="1:4" ht="14.25">
      <c r="A1210" s="221" t="s">
        <v>344</v>
      </c>
      <c r="B1210" s="407"/>
      <c r="C1210" s="603"/>
      <c r="D1210" s="364"/>
    </row>
    <row r="1211" spans="1:4" ht="14.25">
      <c r="A1211" s="221" t="s">
        <v>97</v>
      </c>
      <c r="B1211" s="407"/>
      <c r="C1211" s="603">
        <v>29507</v>
      </c>
      <c r="D1211" s="364">
        <v>24559</v>
      </c>
    </row>
    <row r="1212" spans="1:8" s="273" customFormat="1" ht="14.25">
      <c r="A1212" s="221" t="s">
        <v>342</v>
      </c>
      <c r="B1212" s="407"/>
      <c r="C1212" s="603"/>
      <c r="D1212" s="364"/>
      <c r="E1212"/>
      <c r="F1212"/>
      <c r="G1212"/>
      <c r="H1212"/>
    </row>
    <row r="1213" spans="1:4" ht="14.25">
      <c r="A1213" s="221" t="s">
        <v>98</v>
      </c>
      <c r="B1213" s="407"/>
      <c r="C1213" s="603"/>
      <c r="D1213" s="364"/>
    </row>
    <row r="1214" spans="1:4" ht="14.25">
      <c r="A1214" s="221" t="s">
        <v>342</v>
      </c>
      <c r="B1214" s="407"/>
      <c r="C1214" s="603"/>
      <c r="D1214" s="364"/>
    </row>
    <row r="1215" spans="1:8" ht="15">
      <c r="A1215" s="221" t="s">
        <v>1074</v>
      </c>
      <c r="B1215" s="407"/>
      <c r="C1215" s="610">
        <v>1700</v>
      </c>
      <c r="D1215" s="597">
        <v>408</v>
      </c>
      <c r="E1215" s="273"/>
      <c r="F1215" s="273"/>
      <c r="G1215" s="273"/>
      <c r="H1215" s="273"/>
    </row>
    <row r="1216" spans="1:4" ht="14.25">
      <c r="A1216" s="221" t="s">
        <v>344</v>
      </c>
      <c r="B1216" s="407"/>
      <c r="C1216" s="603"/>
      <c r="D1216" s="364"/>
    </row>
    <row r="1217" spans="1:4" ht="14.25">
      <c r="A1217" s="221" t="s">
        <v>97</v>
      </c>
      <c r="B1217" s="407"/>
      <c r="C1217" s="603">
        <v>1700</v>
      </c>
      <c r="D1217" s="364">
        <v>408</v>
      </c>
    </row>
    <row r="1218" spans="1:4" ht="14.25">
      <c r="A1218" s="221" t="s">
        <v>342</v>
      </c>
      <c r="B1218" s="407"/>
      <c r="C1218" s="603"/>
      <c r="D1218" s="364"/>
    </row>
    <row r="1219" spans="1:4" ht="14.25">
      <c r="A1219" s="221" t="s">
        <v>98</v>
      </c>
      <c r="B1219" s="407"/>
      <c r="C1219" s="603"/>
      <c r="D1219" s="364"/>
    </row>
    <row r="1220" spans="1:4" ht="14.25">
      <c r="A1220" s="221" t="s">
        <v>342</v>
      </c>
      <c r="B1220" s="407"/>
      <c r="C1220" s="603"/>
      <c r="D1220" s="364"/>
    </row>
    <row r="1221" spans="1:8" s="273" customFormat="1" ht="15">
      <c r="A1221" s="221" t="s">
        <v>359</v>
      </c>
      <c r="B1221" s="411"/>
      <c r="C1221" s="610">
        <v>4729</v>
      </c>
      <c r="D1221" s="364"/>
      <c r="E1221"/>
      <c r="F1221"/>
      <c r="G1221"/>
      <c r="H1221"/>
    </row>
    <row r="1222" spans="1:4" ht="15">
      <c r="A1222" s="265" t="s">
        <v>1077</v>
      </c>
      <c r="B1222" s="411"/>
      <c r="C1222" s="610">
        <v>35936</v>
      </c>
      <c r="D1222" s="597">
        <v>24967</v>
      </c>
    </row>
    <row r="1223" spans="1:4" ht="15" thickBot="1">
      <c r="A1223" s="266" t="s">
        <v>344</v>
      </c>
      <c r="B1223" s="408"/>
      <c r="C1223" s="611"/>
      <c r="D1223" s="389"/>
    </row>
    <row r="1224" spans="1:4" ht="14.25">
      <c r="A1224" s="267"/>
      <c r="B1224" s="379"/>
      <c r="C1224" s="756"/>
      <c r="D1224" s="380"/>
    </row>
    <row r="1225" spans="1:4" ht="15">
      <c r="A1225" s="218" t="s">
        <v>1298</v>
      </c>
      <c r="B1225" s="359"/>
      <c r="C1225" s="394"/>
      <c r="D1225" s="372"/>
    </row>
    <row r="1226" spans="2:4" ht="0.75" customHeight="1" thickBot="1">
      <c r="B1226" s="359"/>
      <c r="C1226" s="394"/>
      <c r="D1226" s="372"/>
    </row>
    <row r="1227" spans="1:4" ht="15">
      <c r="A1227" s="420" t="s">
        <v>1081</v>
      </c>
      <c r="B1227" s="625"/>
      <c r="C1227" s="644">
        <v>2003</v>
      </c>
      <c r="D1227" s="646">
        <v>2002</v>
      </c>
    </row>
    <row r="1228" spans="1:4" ht="14.25">
      <c r="A1228" s="221" t="s">
        <v>896</v>
      </c>
      <c r="B1228" s="407"/>
      <c r="C1228" s="603">
        <v>920</v>
      </c>
      <c r="D1228" s="364">
        <v>1049</v>
      </c>
    </row>
    <row r="1229" spans="1:4" ht="14.25">
      <c r="A1229" s="221" t="s">
        <v>897</v>
      </c>
      <c r="B1229" s="407"/>
      <c r="C1229" s="603">
        <v>1409</v>
      </c>
      <c r="D1229" s="364">
        <v>1972</v>
      </c>
    </row>
    <row r="1230" spans="1:4" ht="14.25">
      <c r="A1230" s="221" t="s">
        <v>1082</v>
      </c>
      <c r="B1230" s="407"/>
      <c r="C1230" s="603">
        <v>6533</v>
      </c>
      <c r="D1230" s="364">
        <v>7784</v>
      </c>
    </row>
    <row r="1231" spans="1:4" ht="14.25">
      <c r="A1231" s="221" t="s">
        <v>1083</v>
      </c>
      <c r="B1231" s="407"/>
      <c r="C1231" s="603">
        <v>118</v>
      </c>
      <c r="D1231" s="364">
        <v>435</v>
      </c>
    </row>
    <row r="1232" spans="1:4" ht="14.25">
      <c r="A1232" s="221" t="s">
        <v>1084</v>
      </c>
      <c r="B1232" s="407"/>
      <c r="C1232" s="603">
        <v>5135</v>
      </c>
      <c r="D1232" s="364">
        <v>6832</v>
      </c>
    </row>
    <row r="1233" spans="1:4" ht="14.25">
      <c r="A1233" s="221" t="s">
        <v>1085</v>
      </c>
      <c r="B1233" s="407"/>
      <c r="C1233" s="603">
        <v>1015</v>
      </c>
      <c r="D1233" s="364">
        <v>1236</v>
      </c>
    </row>
    <row r="1234" spans="1:4" ht="14.25">
      <c r="A1234" s="221" t="s">
        <v>1086</v>
      </c>
      <c r="B1234" s="407"/>
      <c r="C1234" s="603">
        <v>844</v>
      </c>
      <c r="D1234" s="364">
        <v>918</v>
      </c>
    </row>
    <row r="1235" spans="1:4" ht="14.25">
      <c r="A1235" s="221" t="s">
        <v>360</v>
      </c>
      <c r="B1235" s="407"/>
      <c r="C1235" s="603">
        <v>558</v>
      </c>
      <c r="D1235" s="599"/>
    </row>
    <row r="1236" spans="1:4" ht="15">
      <c r="A1236" s="265" t="s">
        <v>1087</v>
      </c>
      <c r="B1236" s="407"/>
      <c r="C1236" s="596">
        <v>16532</v>
      </c>
      <c r="D1236" s="606">
        <v>20226</v>
      </c>
    </row>
    <row r="1237" spans="1:4" ht="14.25">
      <c r="A1237" s="221" t="s">
        <v>1088</v>
      </c>
      <c r="B1237" s="407"/>
      <c r="C1237" s="603">
        <v>-13</v>
      </c>
      <c r="D1237" s="364">
        <v>-12</v>
      </c>
    </row>
    <row r="1238" spans="1:4" ht="28.5">
      <c r="A1238" s="221" t="s">
        <v>1089</v>
      </c>
      <c r="B1238" s="407"/>
      <c r="C1238" s="603"/>
      <c r="D1238" s="364"/>
    </row>
    <row r="1239" spans="1:4" ht="14.25">
      <c r="A1239" s="221" t="s">
        <v>380</v>
      </c>
      <c r="B1239" s="407"/>
      <c r="C1239" s="603">
        <v>-659</v>
      </c>
      <c r="D1239" s="364">
        <v>-450</v>
      </c>
    </row>
    <row r="1240" spans="1:4" ht="14.25">
      <c r="A1240" s="221" t="s">
        <v>381</v>
      </c>
      <c r="B1240" s="407"/>
      <c r="C1240" s="603">
        <v>-11285</v>
      </c>
      <c r="D1240" s="599">
        <v>-14858</v>
      </c>
    </row>
    <row r="1241" spans="1:4" ht="15" thickBot="1">
      <c r="A1241" s="266" t="s">
        <v>382</v>
      </c>
      <c r="B1241" s="408"/>
      <c r="C1241" s="388">
        <v>4575</v>
      </c>
      <c r="D1241" s="388">
        <v>4906</v>
      </c>
    </row>
    <row r="1242" spans="1:4" ht="14.25">
      <c r="A1242" s="361"/>
      <c r="B1242" s="359"/>
      <c r="C1242" s="760"/>
      <c r="D1242" s="372"/>
    </row>
    <row r="1243" spans="1:4" ht="15.75" thickBot="1">
      <c r="A1243" s="218" t="s">
        <v>1299</v>
      </c>
      <c r="B1243" s="359"/>
      <c r="C1243" s="394"/>
      <c r="D1243" s="394"/>
    </row>
    <row r="1244" spans="1:4" ht="15">
      <c r="A1244" s="420" t="s">
        <v>384</v>
      </c>
      <c r="B1244" s="625"/>
      <c r="C1244" s="644">
        <v>2003</v>
      </c>
      <c r="D1244" s="646">
        <v>2002</v>
      </c>
    </row>
    <row r="1245" spans="1:4" ht="14.25">
      <c r="A1245" s="221" t="s">
        <v>385</v>
      </c>
      <c r="B1245" s="407"/>
      <c r="C1245" s="603">
        <v>10</v>
      </c>
      <c r="D1245" s="364">
        <v>260</v>
      </c>
    </row>
    <row r="1246" spans="1:4" ht="14.25">
      <c r="A1246" s="221" t="s">
        <v>349</v>
      </c>
      <c r="B1246" s="407"/>
      <c r="C1246" s="603">
        <v>10</v>
      </c>
      <c r="D1246" s="364">
        <v>260</v>
      </c>
    </row>
    <row r="1247" spans="1:4" ht="14.25">
      <c r="A1247" s="221" t="s">
        <v>1094</v>
      </c>
      <c r="B1247" s="407"/>
      <c r="C1247" s="363">
        <v>364</v>
      </c>
      <c r="D1247" s="599">
        <v>653.85</v>
      </c>
    </row>
    <row r="1248" spans="1:4" ht="14.25">
      <c r="A1248" s="221" t="s">
        <v>1069</v>
      </c>
      <c r="B1248" s="407"/>
      <c r="C1248" s="603">
        <v>56</v>
      </c>
      <c r="D1248" s="622">
        <v>1.85</v>
      </c>
    </row>
    <row r="1249" spans="1:4" ht="14.25">
      <c r="A1249" s="221" t="s">
        <v>1376</v>
      </c>
      <c r="B1249" s="411"/>
      <c r="C1249" s="628">
        <v>32</v>
      </c>
      <c r="D1249" s="742">
        <v>24</v>
      </c>
    </row>
    <row r="1250" spans="1:4" ht="14.25">
      <c r="A1250" s="221" t="s">
        <v>619</v>
      </c>
      <c r="B1250" s="411"/>
      <c r="C1250" s="628">
        <v>12</v>
      </c>
      <c r="D1250" s="742"/>
    </row>
    <row r="1251" spans="1:4" ht="14.25">
      <c r="A1251" s="221" t="s">
        <v>620</v>
      </c>
      <c r="B1251" s="411"/>
      <c r="C1251" s="628">
        <v>49</v>
      </c>
      <c r="D1251" s="742"/>
    </row>
    <row r="1252" spans="1:4" ht="14.25">
      <c r="A1252" s="221" t="s">
        <v>451</v>
      </c>
      <c r="B1252" s="411"/>
      <c r="C1252" s="628"/>
      <c r="D1252" s="742">
        <v>200</v>
      </c>
    </row>
    <row r="1253" spans="1:4" ht="14.25">
      <c r="A1253" s="254" t="s">
        <v>179</v>
      </c>
      <c r="B1253" s="411"/>
      <c r="C1253" s="628">
        <v>29</v>
      </c>
      <c r="D1253" s="742"/>
    </row>
    <row r="1254" spans="1:4" ht="14.25">
      <c r="A1254" s="254" t="s">
        <v>621</v>
      </c>
      <c r="B1254" s="411"/>
      <c r="C1254" s="628">
        <v>80</v>
      </c>
      <c r="D1254" s="742"/>
    </row>
    <row r="1255" spans="1:4" ht="14.25">
      <c r="A1255" s="221" t="s">
        <v>48</v>
      </c>
      <c r="B1255" s="411"/>
      <c r="C1255" s="628">
        <v>106</v>
      </c>
      <c r="D1255" s="743">
        <v>428</v>
      </c>
    </row>
    <row r="1256" spans="1:4" ht="14.25">
      <c r="A1256" s="221" t="s">
        <v>361</v>
      </c>
      <c r="B1256" s="411"/>
      <c r="C1256" s="628">
        <v>23</v>
      </c>
      <c r="D1256" s="743"/>
    </row>
    <row r="1257" spans="1:4" ht="15.75" thickBot="1">
      <c r="A1257" s="268" t="s">
        <v>1095</v>
      </c>
      <c r="B1257" s="408"/>
      <c r="C1257" s="390">
        <v>397</v>
      </c>
      <c r="D1257" s="718">
        <v>913.85</v>
      </c>
    </row>
    <row r="1258" spans="1:4" ht="14.25">
      <c r="A1258" s="267"/>
      <c r="B1258" s="379"/>
      <c r="C1258" s="460"/>
      <c r="D1258" s="380"/>
    </row>
    <row r="1259" spans="1:4" ht="14.25">
      <c r="A1259" s="361"/>
      <c r="B1259" s="359"/>
      <c r="C1259" s="394"/>
      <c r="D1259" s="372"/>
    </row>
    <row r="1260" spans="1:4" ht="15.75" thickBot="1">
      <c r="A1260" s="434" t="s">
        <v>1144</v>
      </c>
      <c r="B1260" s="626"/>
      <c r="C1260" s="741"/>
      <c r="D1260" s="627"/>
    </row>
    <row r="1261" spans="1:4" ht="15">
      <c r="A1261" s="420" t="s">
        <v>1097</v>
      </c>
      <c r="B1261" s="625"/>
      <c r="C1261" s="644">
        <v>2003</v>
      </c>
      <c r="D1261" s="646">
        <v>2002</v>
      </c>
    </row>
    <row r="1262" spans="1:4" ht="14.25">
      <c r="A1262" s="221" t="s">
        <v>1098</v>
      </c>
      <c r="B1262" s="407"/>
      <c r="C1262" s="603"/>
      <c r="D1262" s="364">
        <v>83.06564</v>
      </c>
    </row>
    <row r="1263" spans="1:4" ht="14.25">
      <c r="A1263" s="221" t="s">
        <v>1337</v>
      </c>
      <c r="B1263" s="407"/>
      <c r="C1263" s="603"/>
      <c r="D1263" s="598">
        <v>83.06564</v>
      </c>
    </row>
    <row r="1264" spans="1:4" ht="14.25">
      <c r="A1264" s="221" t="s">
        <v>1094</v>
      </c>
      <c r="B1264" s="407"/>
      <c r="C1264" s="603">
        <v>205</v>
      </c>
      <c r="D1264" s="622">
        <v>418</v>
      </c>
    </row>
    <row r="1265" spans="1:4" ht="14.25">
      <c r="A1265" s="221" t="s">
        <v>452</v>
      </c>
      <c r="B1265" s="411"/>
      <c r="C1265" s="628"/>
      <c r="D1265" s="742">
        <v>10</v>
      </c>
    </row>
    <row r="1266" spans="1:4" ht="14.25">
      <c r="A1266" s="221" t="s">
        <v>453</v>
      </c>
      <c r="B1266" s="411"/>
      <c r="C1266" s="628"/>
      <c r="D1266" s="742">
        <v>16</v>
      </c>
    </row>
    <row r="1267" spans="1:4" ht="14.25">
      <c r="A1267" s="221" t="s">
        <v>454</v>
      </c>
      <c r="B1267" s="411"/>
      <c r="C1267" s="628"/>
      <c r="D1267" s="742">
        <v>179</v>
      </c>
    </row>
    <row r="1268" spans="1:4" ht="14.25">
      <c r="A1268" s="221" t="s">
        <v>455</v>
      </c>
      <c r="B1268" s="411"/>
      <c r="C1268" s="628"/>
      <c r="D1268" s="742">
        <v>20</v>
      </c>
    </row>
    <row r="1269" spans="1:4" ht="14.25">
      <c r="A1269" s="221" t="s">
        <v>456</v>
      </c>
      <c r="B1269" s="411"/>
      <c r="C1269" s="628"/>
      <c r="D1269" s="742">
        <v>36</v>
      </c>
    </row>
    <row r="1270" spans="1:4" ht="14.25">
      <c r="A1270" s="221" t="s">
        <v>623</v>
      </c>
      <c r="B1270" s="411"/>
      <c r="C1270" s="628">
        <v>53</v>
      </c>
      <c r="D1270" s="742"/>
    </row>
    <row r="1271" spans="1:4" ht="14.25">
      <c r="A1271" s="221" t="s">
        <v>622</v>
      </c>
      <c r="B1271" s="411"/>
      <c r="C1271" s="628">
        <v>8</v>
      </c>
      <c r="D1271" s="742"/>
    </row>
    <row r="1272" spans="1:4" ht="14.25">
      <c r="A1272" s="221" t="s">
        <v>350</v>
      </c>
      <c r="B1272" s="411"/>
      <c r="C1272" s="628">
        <v>15</v>
      </c>
      <c r="D1272" s="742"/>
    </row>
    <row r="1273" spans="1:4" ht="14.25">
      <c r="A1273" s="221" t="s">
        <v>624</v>
      </c>
      <c r="B1273" s="407"/>
      <c r="C1273" s="603">
        <v>11</v>
      </c>
      <c r="D1273" s="622"/>
    </row>
    <row r="1274" spans="1:4" ht="14.25">
      <c r="A1274" s="221" t="s">
        <v>625</v>
      </c>
      <c r="B1274" s="411"/>
      <c r="C1274" s="628">
        <v>3</v>
      </c>
      <c r="D1274" s="742"/>
    </row>
    <row r="1275" spans="1:4" ht="14.25">
      <c r="A1275" s="221" t="s">
        <v>626</v>
      </c>
      <c r="B1275" s="411"/>
      <c r="C1275" s="628">
        <v>17</v>
      </c>
      <c r="D1275" s="742"/>
    </row>
    <row r="1276" spans="1:4" ht="14.25">
      <c r="A1276" s="221" t="s">
        <v>1336</v>
      </c>
      <c r="B1276" s="411"/>
      <c r="C1276" s="628">
        <v>98</v>
      </c>
      <c r="D1276" s="742">
        <v>157</v>
      </c>
    </row>
    <row r="1277" spans="1:4" ht="14.25">
      <c r="A1277" s="221" t="s">
        <v>362</v>
      </c>
      <c r="B1277" s="411"/>
      <c r="C1277" s="628">
        <v>28</v>
      </c>
      <c r="D1277" s="742"/>
    </row>
    <row r="1278" spans="1:4" ht="15.75" thickBot="1">
      <c r="A1278" s="268" t="s">
        <v>1099</v>
      </c>
      <c r="B1278" s="408"/>
      <c r="C1278" s="614">
        <v>233</v>
      </c>
      <c r="D1278" s="718">
        <v>501.06564000000003</v>
      </c>
    </row>
    <row r="1279" spans="1:5" ht="14.25">
      <c r="A1279" s="361"/>
      <c r="B1279" s="359"/>
      <c r="C1279" s="458"/>
      <c r="D1279" s="372"/>
      <c r="E1279" s="693"/>
    </row>
    <row r="1280" spans="1:4" ht="15.75" thickBot="1">
      <c r="A1280" s="218" t="s">
        <v>1300</v>
      </c>
      <c r="B1280" s="359"/>
      <c r="C1280" s="394"/>
      <c r="D1280" s="372"/>
    </row>
    <row r="1281" spans="1:4" ht="15.75" hidden="1" thickBot="1">
      <c r="A1281" s="218" t="s">
        <v>1106</v>
      </c>
      <c r="B1281" s="359"/>
      <c r="C1281" s="394"/>
      <c r="D1281" s="372"/>
    </row>
    <row r="1282" spans="1:4" ht="15">
      <c r="A1282" s="420" t="s">
        <v>1107</v>
      </c>
      <c r="B1282" s="625"/>
      <c r="C1282" s="644">
        <v>2003</v>
      </c>
      <c r="D1282" s="646">
        <v>2002</v>
      </c>
    </row>
    <row r="1283" spans="1:4" ht="14.25">
      <c r="A1283" s="221" t="s">
        <v>1108</v>
      </c>
      <c r="B1283" s="407"/>
      <c r="C1283" s="603">
        <v>163</v>
      </c>
      <c r="D1283" s="622">
        <v>746.80296</v>
      </c>
    </row>
    <row r="1284" spans="1:4" ht="14.25">
      <c r="A1284" s="221" t="s">
        <v>1109</v>
      </c>
      <c r="B1284" s="407"/>
      <c r="C1284" s="603">
        <v>152</v>
      </c>
      <c r="D1284" s="622">
        <v>650.80296</v>
      </c>
    </row>
    <row r="1285" spans="1:4" ht="14.25">
      <c r="A1285" s="221" t="s">
        <v>464</v>
      </c>
      <c r="B1285" s="407"/>
      <c r="C1285" s="603">
        <v>7</v>
      </c>
      <c r="D1285" s="622">
        <v>395</v>
      </c>
    </row>
    <row r="1286" spans="1:4" ht="14.25">
      <c r="A1286" s="221" t="s">
        <v>465</v>
      </c>
      <c r="B1286" s="407"/>
      <c r="C1286" s="603"/>
      <c r="D1286" s="622"/>
    </row>
    <row r="1287" spans="1:4" ht="14.25">
      <c r="A1287" s="221" t="s">
        <v>466</v>
      </c>
      <c r="B1287" s="407"/>
      <c r="C1287" s="603">
        <v>74</v>
      </c>
      <c r="D1287" s="622">
        <v>110</v>
      </c>
    </row>
    <row r="1288" spans="1:4" ht="14.25">
      <c r="A1288" s="221" t="s">
        <v>467</v>
      </c>
      <c r="B1288" s="407"/>
      <c r="C1288" s="603"/>
      <c r="D1288" s="622"/>
    </row>
    <row r="1289" spans="1:4" ht="14.25">
      <c r="A1289" s="221" t="s">
        <v>468</v>
      </c>
      <c r="B1289" s="407"/>
      <c r="C1289" s="603">
        <v>71</v>
      </c>
      <c r="D1289" s="622">
        <v>145.80295999999998</v>
      </c>
    </row>
    <row r="1290" spans="1:4" ht="14.25">
      <c r="A1290" s="697" t="s">
        <v>457</v>
      </c>
      <c r="B1290" s="407"/>
      <c r="C1290" s="603">
        <v>11</v>
      </c>
      <c r="D1290" s="622">
        <v>96</v>
      </c>
    </row>
    <row r="1291" spans="1:4" ht="14.25">
      <c r="A1291" s="221" t="s">
        <v>1110</v>
      </c>
      <c r="B1291" s="407"/>
      <c r="C1291" s="603">
        <v>217</v>
      </c>
      <c r="D1291" s="622">
        <v>737</v>
      </c>
    </row>
    <row r="1292" spans="1:4" ht="14.25">
      <c r="A1292" s="221" t="s">
        <v>1109</v>
      </c>
      <c r="B1292" s="407"/>
      <c r="C1292" s="603">
        <v>0</v>
      </c>
      <c r="D1292" s="622">
        <v>0</v>
      </c>
    </row>
    <row r="1293" spans="1:4" ht="14.25">
      <c r="A1293" s="221" t="s">
        <v>464</v>
      </c>
      <c r="B1293" s="407"/>
      <c r="C1293" s="603"/>
      <c r="D1293" s="622"/>
    </row>
    <row r="1294" spans="1:4" ht="14.25">
      <c r="A1294" s="221" t="s">
        <v>465</v>
      </c>
      <c r="B1294" s="407"/>
      <c r="C1294" s="603"/>
      <c r="D1294" s="622"/>
    </row>
    <row r="1295" spans="1:4" ht="14.25">
      <c r="A1295" s="221" t="s">
        <v>466</v>
      </c>
      <c r="B1295" s="407"/>
      <c r="C1295" s="603"/>
      <c r="D1295" s="622"/>
    </row>
    <row r="1296" spans="1:4" ht="14.25">
      <c r="A1296" s="221" t="s">
        <v>469</v>
      </c>
      <c r="B1296" s="407"/>
      <c r="C1296" s="603"/>
      <c r="D1296" s="622"/>
    </row>
    <row r="1297" spans="1:4" ht="14.25">
      <c r="A1297" s="221" t="s">
        <v>468</v>
      </c>
      <c r="B1297" s="407"/>
      <c r="C1297" s="603"/>
      <c r="D1297" s="622"/>
    </row>
    <row r="1298" spans="1:4" ht="14.25">
      <c r="A1298" s="697" t="s">
        <v>457</v>
      </c>
      <c r="B1298" s="407"/>
      <c r="C1298" s="603">
        <v>217</v>
      </c>
      <c r="D1298" s="622">
        <v>737</v>
      </c>
    </row>
    <row r="1299" spans="1:4" ht="15.75" thickBot="1">
      <c r="A1299" s="268" t="s">
        <v>1111</v>
      </c>
      <c r="B1299" s="408"/>
      <c r="C1299" s="614">
        <v>380</v>
      </c>
      <c r="D1299" s="725">
        <v>1483.80296</v>
      </c>
    </row>
    <row r="1300" spans="1:4" ht="14.25">
      <c r="A1300" s="361"/>
      <c r="B1300" s="359"/>
      <c r="C1300" s="458"/>
      <c r="D1300" s="372"/>
    </row>
    <row r="1301" spans="1:4" s="427" customFormat="1" ht="15.75" thickBot="1">
      <c r="A1301" s="218" t="s">
        <v>1301</v>
      </c>
      <c r="B1301" s="359"/>
      <c r="C1301" s="394"/>
      <c r="D1301" s="372"/>
    </row>
    <row r="1302" spans="1:4" ht="15">
      <c r="A1302" s="420" t="s">
        <v>1115</v>
      </c>
      <c r="B1302" s="625"/>
      <c r="C1302" s="644">
        <v>2003</v>
      </c>
      <c r="D1302" s="646">
        <v>2002</v>
      </c>
    </row>
    <row r="1303" spans="1:4" ht="14.25">
      <c r="A1303" s="221" t="s">
        <v>1116</v>
      </c>
      <c r="B1303" s="407"/>
      <c r="C1303" s="603">
        <v>13</v>
      </c>
      <c r="D1303" s="364">
        <v>128</v>
      </c>
    </row>
    <row r="1304" spans="1:4" ht="14.25">
      <c r="A1304" s="221" t="s">
        <v>1120</v>
      </c>
      <c r="B1304" s="407"/>
      <c r="C1304" s="603">
        <v>12</v>
      </c>
      <c r="D1304" s="364">
        <v>128</v>
      </c>
    </row>
    <row r="1305" spans="1:4" ht="14.25">
      <c r="A1305" s="221" t="s">
        <v>1121</v>
      </c>
      <c r="B1305" s="407"/>
      <c r="C1305" s="603">
        <v>1</v>
      </c>
      <c r="D1305" s="364"/>
    </row>
    <row r="1306" spans="1:4" ht="14.25">
      <c r="A1306" s="221" t="s">
        <v>1117</v>
      </c>
      <c r="B1306" s="407"/>
      <c r="C1306" s="603"/>
      <c r="D1306" s="364"/>
    </row>
    <row r="1307" spans="1:4" ht="14.25">
      <c r="A1307" s="221" t="s">
        <v>99</v>
      </c>
      <c r="B1307" s="407"/>
      <c r="C1307" s="603"/>
      <c r="D1307" s="364"/>
    </row>
    <row r="1308" spans="1:4" ht="14.25">
      <c r="A1308" s="254" t="s">
        <v>1118</v>
      </c>
      <c r="B1308" s="461"/>
      <c r="C1308" s="603">
        <v>1</v>
      </c>
      <c r="D1308" s="364"/>
    </row>
    <row r="1309" spans="1:4" ht="15.75" thickBot="1">
      <c r="A1309" s="268" t="s">
        <v>1119</v>
      </c>
      <c r="B1309" s="408"/>
      <c r="C1309" s="391">
        <v>14</v>
      </c>
      <c r="D1309" s="391">
        <v>128</v>
      </c>
    </row>
    <row r="1310" spans="1:8" ht="14.25">
      <c r="A1310" s="361"/>
      <c r="B1310" s="359"/>
      <c r="C1310" s="458"/>
      <c r="D1310" s="360"/>
      <c r="E1310" s="273"/>
      <c r="F1310" s="273"/>
      <c r="G1310" s="273"/>
      <c r="H1310" s="273"/>
    </row>
    <row r="1311" spans="1:4" ht="15.75" thickBot="1">
      <c r="A1311" s="218" t="s">
        <v>1302</v>
      </c>
      <c r="B1311" s="359"/>
      <c r="C1311" s="458"/>
      <c r="D1311" s="360"/>
    </row>
    <row r="1312" spans="2:4" ht="15" hidden="1" thickBot="1">
      <c r="B1312" s="359"/>
      <c r="C1312" s="458"/>
      <c r="D1312" s="360"/>
    </row>
    <row r="1313" spans="1:4" s="427" customFormat="1" ht="15">
      <c r="A1313" s="420" t="s">
        <v>1123</v>
      </c>
      <c r="B1313" s="625"/>
      <c r="C1313" s="644">
        <v>2003</v>
      </c>
      <c r="D1313" s="646">
        <v>2002</v>
      </c>
    </row>
    <row r="1314" spans="1:4" ht="14.25">
      <c r="A1314" s="221" t="s">
        <v>1124</v>
      </c>
      <c r="B1314" s="407"/>
      <c r="C1314" s="603">
        <v>127</v>
      </c>
      <c r="D1314" s="364">
        <v>2</v>
      </c>
    </row>
    <row r="1315" spans="1:4" ht="14.25">
      <c r="A1315" s="221" t="s">
        <v>1125</v>
      </c>
      <c r="B1315" s="407"/>
      <c r="C1315" s="603"/>
      <c r="D1315" s="599">
        <v>2</v>
      </c>
    </row>
    <row r="1316" spans="1:8" s="273" customFormat="1" ht="14.25">
      <c r="A1316" s="221" t="s">
        <v>463</v>
      </c>
      <c r="B1316" s="407"/>
      <c r="C1316" s="603"/>
      <c r="D1316" s="364"/>
      <c r="E1316"/>
      <c r="F1316"/>
      <c r="G1316"/>
      <c r="H1316"/>
    </row>
    <row r="1317" spans="1:4" ht="14.25">
      <c r="A1317" s="221" t="s">
        <v>462</v>
      </c>
      <c r="B1317" s="407"/>
      <c r="C1317" s="603"/>
      <c r="D1317" s="364"/>
    </row>
    <row r="1318" spans="1:4" ht="14.25">
      <c r="A1318" s="221" t="s">
        <v>461</v>
      </c>
      <c r="B1318" s="407"/>
      <c r="C1318" s="603"/>
      <c r="D1318" s="364"/>
    </row>
    <row r="1319" spans="1:4" ht="14.25">
      <c r="A1319" s="221" t="s">
        <v>460</v>
      </c>
      <c r="B1319" s="407"/>
      <c r="C1319" s="603"/>
      <c r="D1319" s="364"/>
    </row>
    <row r="1320" spans="1:4" ht="14.25">
      <c r="A1320" s="221" t="s">
        <v>459</v>
      </c>
      <c r="B1320" s="407"/>
      <c r="C1320" s="603"/>
      <c r="D1320" s="364">
        <v>2</v>
      </c>
    </row>
    <row r="1321" spans="1:8" ht="14.25">
      <c r="A1321" s="697" t="s">
        <v>458</v>
      </c>
      <c r="B1321" s="407"/>
      <c r="C1321" s="603">
        <v>127</v>
      </c>
      <c r="D1321" s="364"/>
      <c r="E1321" s="273"/>
      <c r="F1321" s="273"/>
      <c r="G1321" s="273"/>
      <c r="H1321" s="273"/>
    </row>
    <row r="1322" spans="1:4" ht="14.25">
      <c r="A1322" s="221" t="s">
        <v>1110</v>
      </c>
      <c r="B1322" s="407"/>
      <c r="C1322" s="603">
        <v>195</v>
      </c>
      <c r="D1322" s="364">
        <v>1238</v>
      </c>
    </row>
    <row r="1323" spans="1:4" s="427" customFormat="1" ht="14.25">
      <c r="A1323" s="221" t="s">
        <v>1125</v>
      </c>
      <c r="B1323" s="407"/>
      <c r="C1323" s="603"/>
      <c r="D1323" s="364"/>
    </row>
    <row r="1324" spans="1:4" ht="14.25">
      <c r="A1324" s="221" t="s">
        <v>463</v>
      </c>
      <c r="B1324" s="407"/>
      <c r="C1324" s="603"/>
      <c r="D1324" s="364"/>
    </row>
    <row r="1325" spans="1:4" ht="14.25">
      <c r="A1325" s="221" t="s">
        <v>462</v>
      </c>
      <c r="B1325" s="407"/>
      <c r="C1325" s="603"/>
      <c r="D1325" s="364"/>
    </row>
    <row r="1326" spans="1:4" ht="14.25">
      <c r="A1326" s="221" t="s">
        <v>461</v>
      </c>
      <c r="B1326" s="407"/>
      <c r="C1326" s="603"/>
      <c r="D1326" s="364"/>
    </row>
    <row r="1327" spans="1:4" ht="14.25">
      <c r="A1327" s="221" t="s">
        <v>460</v>
      </c>
      <c r="B1327" s="407"/>
      <c r="C1327" s="603"/>
      <c r="D1327" s="364"/>
    </row>
    <row r="1328" spans="1:8" s="273" customFormat="1" ht="14.25">
      <c r="A1328" s="221" t="s">
        <v>459</v>
      </c>
      <c r="B1328" s="407"/>
      <c r="C1328" s="603"/>
      <c r="D1328" s="364"/>
      <c r="E1328"/>
      <c r="F1328"/>
      <c r="G1328"/>
      <c r="H1328"/>
    </row>
    <row r="1329" spans="1:4" ht="14.25">
      <c r="A1329" s="221" t="s">
        <v>1134</v>
      </c>
      <c r="B1329" s="407"/>
      <c r="C1329" s="603">
        <v>195</v>
      </c>
      <c r="D1329" s="364">
        <v>1238</v>
      </c>
    </row>
    <row r="1330" spans="1:4" ht="14.25">
      <c r="A1330" s="757" t="s">
        <v>363</v>
      </c>
      <c r="B1330" s="411"/>
      <c r="C1330" s="628">
        <v>3</v>
      </c>
      <c r="D1330" s="624"/>
    </row>
    <row r="1331" spans="1:4" ht="15.75" thickBot="1">
      <c r="A1331" s="268" t="s">
        <v>1126</v>
      </c>
      <c r="B1331" s="408"/>
      <c r="C1331" s="614">
        <v>325</v>
      </c>
      <c r="D1331" s="391">
        <v>1240</v>
      </c>
    </row>
    <row r="1332" spans="1:4" ht="14.25">
      <c r="A1332" s="361"/>
      <c r="B1332" s="359"/>
      <c r="C1332" s="394"/>
      <c r="D1332" s="372"/>
    </row>
    <row r="1333" spans="1:4" ht="15.75" thickBot="1">
      <c r="A1333" s="218" t="s">
        <v>1303</v>
      </c>
      <c r="B1333" s="359"/>
      <c r="C1333" s="394"/>
      <c r="D1333" s="394"/>
    </row>
    <row r="1334" spans="1:4" ht="15">
      <c r="A1334" s="420" t="s">
        <v>1141</v>
      </c>
      <c r="B1334" s="625"/>
      <c r="C1334" s="644">
        <v>2003</v>
      </c>
      <c r="D1334" s="646">
        <v>2002</v>
      </c>
    </row>
    <row r="1335" spans="1:4" ht="14.25">
      <c r="A1335" s="97" t="s">
        <v>1059</v>
      </c>
      <c r="B1335" s="407"/>
      <c r="C1335" s="603">
        <v>267</v>
      </c>
      <c r="D1335" s="364">
        <v>997</v>
      </c>
    </row>
    <row r="1336" spans="1:4" ht="14.25">
      <c r="A1336" s="221" t="s">
        <v>1120</v>
      </c>
      <c r="B1336" s="407"/>
      <c r="C1336" s="603">
        <v>88</v>
      </c>
      <c r="D1336" s="364">
        <v>363</v>
      </c>
    </row>
    <row r="1337" spans="1:4" ht="14.25">
      <c r="A1337" s="221" t="s">
        <v>1121</v>
      </c>
      <c r="B1337" s="407"/>
      <c r="C1337" s="603">
        <v>179</v>
      </c>
      <c r="D1337" s="364">
        <v>634</v>
      </c>
    </row>
    <row r="1338" spans="1:4" ht="14.25">
      <c r="A1338" s="221" t="s">
        <v>1142</v>
      </c>
      <c r="B1338" s="407"/>
      <c r="C1338" s="603"/>
      <c r="D1338" s="364"/>
    </row>
    <row r="1339" spans="1:4" ht="14.25">
      <c r="A1339" s="221" t="s">
        <v>1027</v>
      </c>
      <c r="B1339" s="407"/>
      <c r="C1339" s="603"/>
      <c r="D1339" s="364"/>
    </row>
    <row r="1340" spans="1:8" s="273" customFormat="1" ht="14.25">
      <c r="A1340" s="254" t="s">
        <v>1118</v>
      </c>
      <c r="B1340" s="461"/>
      <c r="C1340" s="363">
        <v>796</v>
      </c>
      <c r="D1340" s="599">
        <v>2630</v>
      </c>
      <c r="E1340"/>
      <c r="F1340"/>
      <c r="G1340"/>
      <c r="H1340"/>
    </row>
    <row r="1341" spans="1:4" ht="14.25">
      <c r="A1341" s="462" t="s">
        <v>1092</v>
      </c>
      <c r="B1341" s="461"/>
      <c r="C1341" s="603"/>
      <c r="D1341" s="599">
        <v>980</v>
      </c>
    </row>
    <row r="1342" spans="1:4" ht="14.25">
      <c r="A1342" s="254" t="s">
        <v>353</v>
      </c>
      <c r="B1342" s="461"/>
      <c r="C1342" s="603">
        <v>6</v>
      </c>
      <c r="D1342" s="599"/>
    </row>
    <row r="1343" spans="1:4" ht="14.25">
      <c r="A1343" s="254" t="s">
        <v>1336</v>
      </c>
      <c r="B1343" s="461"/>
      <c r="C1343" s="603">
        <v>101</v>
      </c>
      <c r="D1343" s="599">
        <v>13</v>
      </c>
    </row>
    <row r="1344" spans="1:4" ht="14.25">
      <c r="A1344" s="871" t="s">
        <v>1028</v>
      </c>
      <c r="B1344" s="872"/>
      <c r="C1344" s="603">
        <v>689</v>
      </c>
      <c r="D1344" s="599">
        <v>1637</v>
      </c>
    </row>
    <row r="1345" spans="1:4" ht="14.25">
      <c r="A1345" s="758" t="s">
        <v>364</v>
      </c>
      <c r="B1345" s="759"/>
      <c r="C1345" s="628">
        <v>16</v>
      </c>
      <c r="D1345" s="743"/>
    </row>
    <row r="1346" spans="1:4" ht="15.75" thickBot="1">
      <c r="A1346" s="268" t="s">
        <v>1143</v>
      </c>
      <c r="B1346" s="408"/>
      <c r="C1346" s="390">
        <v>1079</v>
      </c>
      <c r="D1346" s="718">
        <v>3627</v>
      </c>
    </row>
    <row r="1347" spans="1:4" s="427" customFormat="1" ht="14.25">
      <c r="A1347" s="361"/>
      <c r="B1347" s="359"/>
      <c r="C1347" s="458"/>
      <c r="D1347" s="360"/>
    </row>
    <row r="1348" spans="1:4" ht="16.5" customHeight="1" thickBot="1">
      <c r="A1348" s="218" t="s">
        <v>1304</v>
      </c>
      <c r="B1348" s="359"/>
      <c r="C1348" s="458"/>
      <c r="D1348" s="360"/>
    </row>
    <row r="1349" spans="1:4" ht="9" customHeight="1" hidden="1" thickBot="1">
      <c r="A1349" s="372"/>
      <c r="B1349" s="394"/>
      <c r="C1349" s="360"/>
      <c r="D1349"/>
    </row>
    <row r="1350" spans="1:4" ht="15" hidden="1" thickBot="1">
      <c r="A1350" s="372"/>
      <c r="B1350" s="394"/>
      <c r="C1350" s="360"/>
      <c r="D1350"/>
    </row>
    <row r="1351" spans="1:4" ht="15" hidden="1" thickBot="1">
      <c r="A1351" s="372"/>
      <c r="B1351" s="394"/>
      <c r="C1351" s="360"/>
      <c r="D1351"/>
    </row>
    <row r="1352" spans="1:4" ht="15" hidden="1" thickBot="1">
      <c r="A1352" s="372"/>
      <c r="B1352" s="394"/>
      <c r="C1352" s="360"/>
      <c r="D1352"/>
    </row>
    <row r="1353" spans="1:4" ht="15" hidden="1" thickBot="1">
      <c r="A1353" s="361"/>
      <c r="B1353" s="359"/>
      <c r="C1353" s="458"/>
      <c r="D1353" s="360"/>
    </row>
    <row r="1354" spans="1:4" ht="15" hidden="1" thickBot="1">
      <c r="A1354" s="361"/>
      <c r="B1354" s="359"/>
      <c r="C1354" s="458"/>
      <c r="D1354" s="360"/>
    </row>
    <row r="1355" spans="1:8" ht="15" hidden="1" thickBot="1">
      <c r="A1355" s="267"/>
      <c r="B1355" s="379"/>
      <c r="C1355" s="460"/>
      <c r="D1355" s="380"/>
      <c r="E1355" s="273"/>
      <c r="F1355" s="273"/>
      <c r="G1355" s="273"/>
      <c r="H1355" s="273"/>
    </row>
    <row r="1356" spans="1:4" ht="15" hidden="1" thickBot="1">
      <c r="A1356" s="361"/>
      <c r="B1356" s="359"/>
      <c r="C1356" s="394"/>
      <c r="D1356" s="372"/>
    </row>
    <row r="1357" spans="1:4" ht="15.75" hidden="1" thickBot="1">
      <c r="A1357" s="269"/>
      <c r="B1357" s="379"/>
      <c r="C1357" s="460"/>
      <c r="D1357" s="380"/>
    </row>
    <row r="1358" spans="1:4" ht="15" hidden="1" thickBot="1">
      <c r="A1358" s="361"/>
      <c r="B1358" s="359"/>
      <c r="C1358" s="394"/>
      <c r="D1358" s="372"/>
    </row>
    <row r="1359" spans="2:4" ht="15" hidden="1" thickBot="1">
      <c r="B1359" s="359"/>
      <c r="C1359" s="394"/>
      <c r="D1359" s="372"/>
    </row>
    <row r="1360" spans="1:4" ht="15">
      <c r="A1360" s="420" t="s">
        <v>1156</v>
      </c>
      <c r="B1360" s="625"/>
      <c r="C1360" s="644">
        <v>2003</v>
      </c>
      <c r="D1360" s="646">
        <v>2002</v>
      </c>
    </row>
    <row r="1361" spans="1:8" s="273" customFormat="1" ht="14.25">
      <c r="A1361" s="221" t="s">
        <v>1157</v>
      </c>
      <c r="B1361" s="407"/>
      <c r="C1361" s="603">
        <v>51</v>
      </c>
      <c r="D1361" s="622">
        <v>-23197</v>
      </c>
      <c r="E1361"/>
      <c r="F1361"/>
      <c r="G1361"/>
      <c r="H1361"/>
    </row>
    <row r="1362" spans="1:4" ht="28.5">
      <c r="A1362" s="221" t="s">
        <v>1158</v>
      </c>
      <c r="B1362" s="407"/>
      <c r="C1362" s="715">
        <v>-1955</v>
      </c>
      <c r="D1362" s="629">
        <v>12717</v>
      </c>
    </row>
    <row r="1363" spans="1:4" ht="14.25">
      <c r="A1363" s="221" t="s">
        <v>1338</v>
      </c>
      <c r="B1363" s="407"/>
      <c r="C1363" s="775">
        <v>-188</v>
      </c>
      <c r="D1363" s="599">
        <v>10646</v>
      </c>
    </row>
    <row r="1364" spans="1:4" ht="14.25">
      <c r="A1364" s="221" t="s">
        <v>1336</v>
      </c>
      <c r="B1364" s="407"/>
      <c r="C1364" s="603">
        <v>-1767</v>
      </c>
      <c r="D1364" s="599">
        <v>2071</v>
      </c>
    </row>
    <row r="1365" spans="1:4" ht="14.25">
      <c r="A1365" s="221" t="s">
        <v>898</v>
      </c>
      <c r="B1365" s="407"/>
      <c r="C1365" s="603">
        <v>-1904</v>
      </c>
      <c r="D1365" s="622">
        <v>-10480</v>
      </c>
    </row>
    <row r="1366" spans="1:4" ht="14.25">
      <c r="A1366" s="221" t="s">
        <v>1132</v>
      </c>
      <c r="B1366" s="407"/>
      <c r="C1366" s="603">
        <v>42</v>
      </c>
      <c r="D1366" s="599">
        <v>142</v>
      </c>
    </row>
    <row r="1367" spans="1:4" ht="14.25">
      <c r="A1367" s="221" t="s">
        <v>396</v>
      </c>
      <c r="B1367" s="407"/>
      <c r="C1367" s="603"/>
      <c r="D1367" s="599"/>
    </row>
    <row r="1368" spans="1:4" ht="28.5">
      <c r="A1368" s="221" t="s">
        <v>397</v>
      </c>
      <c r="B1368" s="407"/>
      <c r="C1368" s="603">
        <v>42</v>
      </c>
      <c r="D1368" s="599">
        <v>142</v>
      </c>
    </row>
    <row r="1369" spans="1:4" ht="14.25">
      <c r="A1369" s="221" t="s">
        <v>398</v>
      </c>
      <c r="B1369" s="407"/>
      <c r="C1369" s="603">
        <v>42</v>
      </c>
      <c r="D1369" s="599">
        <v>142</v>
      </c>
    </row>
    <row r="1370" spans="1:4" ht="14.25">
      <c r="A1370" s="221" t="s">
        <v>399</v>
      </c>
      <c r="B1370" s="407"/>
      <c r="C1370" s="603"/>
      <c r="D1370" s="599"/>
    </row>
    <row r="1371" spans="1:4" ht="29.25" thickBot="1">
      <c r="A1371" s="266" t="s">
        <v>400</v>
      </c>
      <c r="B1371" s="408"/>
      <c r="C1371" s="611"/>
      <c r="D1371" s="630"/>
    </row>
    <row r="1372" spans="1:4" s="427" customFormat="1" ht="14.25">
      <c r="A1372" s="361"/>
      <c r="B1372" s="359"/>
      <c r="C1372" s="394"/>
      <c r="D1372" s="372"/>
    </row>
    <row r="1373" spans="1:4" ht="15.75" thickBot="1">
      <c r="A1373" s="218" t="s">
        <v>1305</v>
      </c>
      <c r="B1373" s="359"/>
      <c r="C1373" s="394"/>
      <c r="D1373" s="372"/>
    </row>
    <row r="1374" spans="1:4" ht="30">
      <c r="A1374" s="420" t="s">
        <v>402</v>
      </c>
      <c r="B1374" s="625"/>
      <c r="C1374" s="644">
        <v>2003</v>
      </c>
      <c r="D1374" s="646">
        <v>2002</v>
      </c>
    </row>
    <row r="1375" spans="1:4" ht="28.5">
      <c r="A1375" s="221" t="s">
        <v>404</v>
      </c>
      <c r="B1375" s="407"/>
      <c r="C1375" s="603">
        <v>421</v>
      </c>
      <c r="D1375" s="364">
        <v>-1188</v>
      </c>
    </row>
    <row r="1376" spans="1:4" ht="14.25">
      <c r="A1376" s="221" t="s">
        <v>405</v>
      </c>
      <c r="B1376" s="407"/>
      <c r="C1376" s="603"/>
      <c r="D1376" s="364">
        <v>-51</v>
      </c>
    </row>
    <row r="1377" spans="1:4" ht="28.5">
      <c r="A1377" s="221" t="s">
        <v>406</v>
      </c>
      <c r="B1377" s="407"/>
      <c r="C1377" s="715"/>
      <c r="D1377" s="601"/>
    </row>
    <row r="1378" spans="1:4" ht="42.75">
      <c r="A1378" s="221" t="s">
        <v>407</v>
      </c>
      <c r="B1378" s="407"/>
      <c r="C1378" s="715">
        <v>-942</v>
      </c>
      <c r="D1378" s="601">
        <v>-610</v>
      </c>
    </row>
    <row r="1379" spans="1:4" ht="14.25">
      <c r="A1379" s="221" t="s">
        <v>409</v>
      </c>
      <c r="B1379" s="407"/>
      <c r="C1379" s="603"/>
      <c r="D1379" s="364"/>
    </row>
    <row r="1380" spans="1:8" ht="14.25">
      <c r="A1380" s="221" t="s">
        <v>280</v>
      </c>
      <c r="B1380" s="407"/>
      <c r="C1380" s="603"/>
      <c r="D1380" s="364"/>
      <c r="E1380" s="273"/>
      <c r="F1380" s="273"/>
      <c r="G1380" s="273"/>
      <c r="H1380" s="273"/>
    </row>
    <row r="1381" spans="1:4" ht="15.75" thickBot="1">
      <c r="A1381" s="268" t="s">
        <v>403</v>
      </c>
      <c r="B1381" s="698"/>
      <c r="C1381" s="614">
        <v>-521</v>
      </c>
      <c r="D1381" s="718">
        <v>-1849</v>
      </c>
    </row>
    <row r="1382" spans="1:4" ht="14.25">
      <c r="A1382" s="361"/>
      <c r="B1382" s="359"/>
      <c r="C1382" s="394"/>
      <c r="D1382" s="372"/>
    </row>
    <row r="1383" spans="1:4" ht="14.25" hidden="1">
      <c r="A1383" s="267"/>
      <c r="B1383" s="379"/>
      <c r="C1383" s="460"/>
      <c r="D1383" s="380"/>
    </row>
    <row r="1384" spans="1:4" ht="14.25" hidden="1">
      <c r="A1384" s="361"/>
      <c r="B1384" s="359"/>
      <c r="C1384" s="394"/>
      <c r="D1384" s="372"/>
    </row>
    <row r="1385" spans="1:4" ht="15.75" hidden="1" thickBot="1">
      <c r="A1385" s="218" t="s">
        <v>418</v>
      </c>
      <c r="B1385" s="359"/>
      <c r="C1385" s="394"/>
      <c r="D1385" s="372"/>
    </row>
    <row r="1386" spans="1:8" s="273" customFormat="1" ht="30" hidden="1">
      <c r="A1386" s="420" t="s">
        <v>419</v>
      </c>
      <c r="B1386" s="625"/>
      <c r="C1386" s="644">
        <v>2003</v>
      </c>
      <c r="D1386" s="646">
        <v>2002</v>
      </c>
      <c r="E1386"/>
      <c r="F1386"/>
      <c r="G1386"/>
      <c r="H1386"/>
    </row>
    <row r="1387" spans="1:4" ht="14.25" hidden="1">
      <c r="A1387" s="221"/>
      <c r="B1387" s="407"/>
      <c r="C1387" s="603"/>
      <c r="D1387" s="364"/>
    </row>
    <row r="1388" spans="1:4" ht="14.25" hidden="1">
      <c r="A1388" s="221"/>
      <c r="B1388" s="407"/>
      <c r="C1388" s="603"/>
      <c r="D1388" s="364"/>
    </row>
    <row r="1389" spans="1:4" ht="14.25" hidden="1">
      <c r="A1389" s="221"/>
      <c r="B1389" s="407"/>
      <c r="C1389" s="603"/>
      <c r="D1389" s="364"/>
    </row>
    <row r="1390" spans="1:4" ht="14.25" hidden="1">
      <c r="A1390" s="221"/>
      <c r="B1390" s="407"/>
      <c r="C1390" s="603"/>
      <c r="D1390" s="364"/>
    </row>
    <row r="1391" spans="1:4" ht="14.25" hidden="1">
      <c r="A1391" s="221"/>
      <c r="B1391" s="407"/>
      <c r="C1391" s="603"/>
      <c r="D1391" s="364"/>
    </row>
    <row r="1392" spans="1:4" ht="14.25" hidden="1">
      <c r="A1392" s="221"/>
      <c r="B1392" s="407"/>
      <c r="C1392" s="603"/>
      <c r="D1392" s="364"/>
    </row>
    <row r="1393" spans="1:4" ht="14.25" hidden="1">
      <c r="A1393" s="221"/>
      <c r="B1393" s="407"/>
      <c r="C1393" s="603"/>
      <c r="D1393" s="364"/>
    </row>
    <row r="1394" spans="1:4" ht="30.75" hidden="1" thickBot="1">
      <c r="A1394" s="268" t="s">
        <v>420</v>
      </c>
      <c r="B1394" s="408"/>
      <c r="C1394" s="614">
        <v>0</v>
      </c>
      <c r="D1394" s="391"/>
    </row>
    <row r="1395" spans="1:4" ht="15" hidden="1">
      <c r="A1395" s="269"/>
      <c r="B1395" s="379"/>
      <c r="C1395" s="460"/>
      <c r="D1395" s="380"/>
    </row>
    <row r="1396" spans="1:4" ht="14.25" hidden="1">
      <c r="A1396" s="361"/>
      <c r="B1396" s="359"/>
      <c r="C1396" s="394"/>
      <c r="D1396" s="372"/>
    </row>
    <row r="1397" spans="1:4" ht="15.75" hidden="1" thickBot="1">
      <c r="A1397" s="218" t="s">
        <v>421</v>
      </c>
      <c r="B1397" s="359"/>
      <c r="C1397" s="394"/>
      <c r="D1397" s="372"/>
    </row>
    <row r="1398" spans="1:4" s="427" customFormat="1" ht="45" hidden="1">
      <c r="A1398" s="420" t="s">
        <v>422</v>
      </c>
      <c r="B1398" s="607"/>
      <c r="C1398" s="644">
        <v>2003</v>
      </c>
      <c r="D1398" s="646">
        <v>2002</v>
      </c>
    </row>
    <row r="1399" spans="1:4" s="694" customFormat="1" ht="14.25" hidden="1">
      <c r="A1399" s="221" t="s">
        <v>423</v>
      </c>
      <c r="B1399" s="412"/>
      <c r="C1399" s="744"/>
      <c r="D1399" s="414"/>
    </row>
    <row r="1400" spans="1:4" s="694" customFormat="1" ht="14.25" hidden="1">
      <c r="A1400" s="221" t="s">
        <v>424</v>
      </c>
      <c r="B1400" s="412"/>
      <c r="C1400" s="690"/>
      <c r="D1400" s="376"/>
    </row>
    <row r="1401" spans="1:4" s="694" customFormat="1" ht="15" hidden="1" thickBot="1">
      <c r="A1401" s="266" t="s">
        <v>425</v>
      </c>
      <c r="B1401" s="415"/>
      <c r="C1401" s="732"/>
      <c r="D1401" s="409"/>
    </row>
    <row r="1402" spans="1:4" s="694" customFormat="1" ht="14.25" hidden="1">
      <c r="A1402" s="361"/>
      <c r="B1402" s="359"/>
      <c r="C1402" s="458"/>
      <c r="D1402" s="360"/>
    </row>
    <row r="1403" spans="1:4" ht="14.25" hidden="1">
      <c r="A1403" s="361"/>
      <c r="B1403" s="359"/>
      <c r="C1403" s="458"/>
      <c r="D1403" s="360"/>
    </row>
    <row r="1404" spans="1:4" ht="15" hidden="1">
      <c r="A1404" s="218" t="s">
        <v>426</v>
      </c>
      <c r="B1404" s="359"/>
      <c r="C1404" s="458"/>
      <c r="D1404" s="360"/>
    </row>
    <row r="1405" spans="1:4" ht="15" hidden="1">
      <c r="A1405" s="766" t="s">
        <v>899</v>
      </c>
      <c r="B1405" s="359"/>
      <c r="C1405" s="458"/>
      <c r="D1405" s="360"/>
    </row>
    <row r="1406" spans="1:4" ht="14.25" hidden="1">
      <c r="A1406" s="361"/>
      <c r="B1406" s="359"/>
      <c r="C1406" s="458"/>
      <c r="D1406" s="360"/>
    </row>
    <row r="1407" spans="1:4" ht="57" hidden="1">
      <c r="A1407" s="416" t="s">
        <v>308</v>
      </c>
      <c r="B1407" s="359"/>
      <c r="C1407" s="458"/>
      <c r="D1407" s="360"/>
    </row>
    <row r="1408" spans="1:4" ht="14.25" hidden="1">
      <c r="A1408" s="361"/>
      <c r="B1408" s="359"/>
      <c r="C1408" s="458"/>
      <c r="D1408" s="360"/>
    </row>
    <row r="1409" spans="1:8" ht="15" hidden="1">
      <c r="A1409" s="218" t="s">
        <v>1038</v>
      </c>
      <c r="B1409" s="359"/>
      <c r="C1409" s="458"/>
      <c r="D1409" s="360"/>
      <c r="E1409" s="273"/>
      <c r="F1409" s="273"/>
      <c r="G1409" s="273"/>
      <c r="H1409" s="273"/>
    </row>
    <row r="1410" spans="1:4" ht="15" hidden="1">
      <c r="A1410" s="218" t="s">
        <v>900</v>
      </c>
      <c r="B1410" s="359"/>
      <c r="C1410" s="458"/>
      <c r="D1410" s="360"/>
    </row>
    <row r="1411" spans="1:4" s="427" customFormat="1" ht="14.25" hidden="1">
      <c r="A1411" s="361"/>
      <c r="B1411" s="359"/>
      <c r="C1411" s="458"/>
      <c r="D1411" s="360"/>
    </row>
    <row r="1412" spans="1:4" ht="57" hidden="1">
      <c r="A1412" s="406" t="s">
        <v>408</v>
      </c>
      <c r="B1412" s="359"/>
      <c r="C1412" s="458"/>
      <c r="D1412" s="360"/>
    </row>
    <row r="1413" spans="1:4" ht="14.25" hidden="1">
      <c r="A1413" s="361"/>
      <c r="B1413" s="359"/>
      <c r="C1413" s="458"/>
      <c r="D1413" s="360"/>
    </row>
    <row r="1414" spans="1:4" ht="14.25" hidden="1">
      <c r="A1414" s="361"/>
      <c r="B1414" s="359"/>
      <c r="C1414" s="458"/>
      <c r="D1414" s="360"/>
    </row>
    <row r="1415" spans="1:8" s="273" customFormat="1" ht="14.25" hidden="1">
      <c r="A1415" s="361"/>
      <c r="B1415" s="359"/>
      <c r="C1415" s="458"/>
      <c r="D1415" s="360"/>
      <c r="E1415"/>
      <c r="F1415"/>
      <c r="G1415"/>
      <c r="H1415"/>
    </row>
    <row r="1416" ht="14.25" hidden="1">
      <c r="C1416" s="458"/>
    </row>
    <row r="1417" spans="3:8" ht="14.25" hidden="1">
      <c r="C1417" s="458"/>
      <c r="E1417" s="273"/>
      <c r="F1417" s="273"/>
      <c r="G1417" s="273"/>
      <c r="H1417" s="273"/>
    </row>
    <row r="1418" ht="14.25" hidden="1">
      <c r="C1418" s="458"/>
    </row>
    <row r="1419" ht="14.25" hidden="1">
      <c r="C1419" s="458"/>
    </row>
    <row r="1420" ht="14.25" hidden="1">
      <c r="C1420" s="458"/>
    </row>
    <row r="1421" ht="14.25" hidden="1">
      <c r="C1421" s="458"/>
    </row>
    <row r="1422" ht="14.25" hidden="1">
      <c r="C1422" s="458"/>
    </row>
    <row r="1423" ht="14.25" hidden="1">
      <c r="C1423" s="458"/>
    </row>
    <row r="1424" spans="1:8" s="273" customFormat="1" ht="14.25" hidden="1">
      <c r="A1424" s="417"/>
      <c r="B1424" s="418"/>
      <c r="C1424" s="458"/>
      <c r="D1424" s="419"/>
      <c r="E1424"/>
      <c r="F1424"/>
      <c r="G1424"/>
      <c r="H1424"/>
    </row>
    <row r="1425" ht="14.25" hidden="1">
      <c r="C1425" s="458"/>
    </row>
    <row r="1426" ht="14.25" hidden="1">
      <c r="C1426" s="458"/>
    </row>
    <row r="1427" ht="14.25" hidden="1">
      <c r="C1427" s="458"/>
    </row>
    <row r="1428" spans="1:4" s="427" customFormat="1" ht="14.25" hidden="1">
      <c r="A1428" s="417"/>
      <c r="B1428" s="418"/>
      <c r="C1428" s="458"/>
      <c r="D1428" s="419"/>
    </row>
    <row r="1429" ht="14.25" hidden="1">
      <c r="C1429" s="458"/>
    </row>
    <row r="1430" ht="14.25" hidden="1"/>
    <row r="1431" ht="14.25" hidden="1"/>
    <row r="1432" ht="14.25" hidden="1"/>
    <row r="1433" ht="14.25" hidden="1"/>
    <row r="1434" ht="14.25" hidden="1"/>
    <row r="1435" ht="14.25" hidden="1"/>
    <row r="1436" spans="5:8" ht="14.25" hidden="1">
      <c r="E1436" s="273"/>
      <c r="F1436" s="273"/>
      <c r="G1436" s="273"/>
      <c r="H1436" s="273"/>
    </row>
    <row r="1437" ht="14.25" hidden="1"/>
    <row r="1438" spans="1:4" s="427" customFormat="1" ht="14.25" hidden="1">
      <c r="A1438" s="417"/>
      <c r="B1438" s="418"/>
      <c r="C1438" s="689"/>
      <c r="D1438" s="419"/>
    </row>
    <row r="1439" ht="14.25" hidden="1"/>
    <row r="1440" ht="14.25" hidden="1"/>
    <row r="1441" ht="14.25" hidden="1"/>
    <row r="1442" spans="1:8" s="273" customFormat="1" ht="14.25" hidden="1">
      <c r="A1442" s="417"/>
      <c r="B1442" s="418"/>
      <c r="C1442" s="689"/>
      <c r="D1442" s="419"/>
      <c r="E1442"/>
      <c r="F1442"/>
      <c r="G1442"/>
      <c r="H1442"/>
    </row>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spans="1:4" s="427" customFormat="1" ht="14.25" hidden="1">
      <c r="A1457" s="417"/>
      <c r="B1457" s="418"/>
      <c r="C1457" s="689"/>
      <c r="D1457" s="419"/>
    </row>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spans="1:8" s="273" customFormat="1" ht="14.25" hidden="1">
      <c r="A1471" s="417"/>
      <c r="B1471" s="418"/>
      <c r="C1471" s="689"/>
      <c r="D1471" s="419"/>
      <c r="E1471"/>
      <c r="F1471"/>
      <c r="G1471"/>
      <c r="H1471"/>
    </row>
    <row r="1472" ht="14.25" hidden="1"/>
    <row r="1473" ht="14.25" hidden="1"/>
    <row r="1474" spans="1:4" s="427" customFormat="1" ht="14.25" hidden="1">
      <c r="A1474" s="417"/>
      <c r="B1474" s="418"/>
      <c r="C1474" s="689"/>
      <c r="D1474" s="419"/>
    </row>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spans="1:4" s="427" customFormat="1" ht="14.25" hidden="1">
      <c r="A1490" s="417"/>
      <c r="B1490" s="418"/>
      <c r="C1490" s="689"/>
      <c r="D1490" s="419"/>
    </row>
    <row r="1491" spans="1:4" s="427" customFormat="1" ht="14.25" hidden="1">
      <c r="A1491" s="417"/>
      <c r="B1491" s="418"/>
      <c r="C1491" s="689"/>
      <c r="D1491" s="419"/>
    </row>
    <row r="1492" ht="14.25" hidden="1"/>
    <row r="1493" spans="5:8" ht="14.25" hidden="1">
      <c r="E1493" s="273"/>
      <c r="F1493" s="273"/>
      <c r="G1493" s="273"/>
      <c r="H1493" s="273"/>
    </row>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spans="1:8" s="273" customFormat="1" ht="14.25" hidden="1">
      <c r="A1508" s="417"/>
      <c r="B1508" s="418"/>
      <c r="C1508" s="689"/>
      <c r="D1508" s="419"/>
      <c r="E1508"/>
      <c r="F1508"/>
      <c r="G1508"/>
      <c r="H1508"/>
    </row>
    <row r="1509" ht="14.25" hidden="1"/>
    <row r="1510" ht="14.25" hidden="1"/>
    <row r="1511" spans="5:8" ht="14.25" hidden="1">
      <c r="E1511" s="273"/>
      <c r="F1511" s="273"/>
      <c r="G1511" s="273"/>
      <c r="H1511" s="273"/>
    </row>
    <row r="1512" spans="1:4" s="427" customFormat="1" ht="14.25" hidden="1">
      <c r="A1512" s="417"/>
      <c r="B1512" s="418"/>
      <c r="C1512" s="689"/>
      <c r="D1512" s="419"/>
    </row>
    <row r="1513" ht="14.25" hidden="1"/>
    <row r="1514" ht="14.25" hidden="1"/>
    <row r="1515" ht="14.25" hidden="1"/>
    <row r="1516" ht="14.25" hidden="1"/>
    <row r="1517" spans="1:8" s="273" customFormat="1" ht="14.25" hidden="1">
      <c r="A1517" s="417"/>
      <c r="B1517" s="418"/>
      <c r="C1517" s="689"/>
      <c r="D1517" s="419"/>
      <c r="E1517"/>
      <c r="F1517"/>
      <c r="G1517"/>
      <c r="H1517"/>
    </row>
    <row r="1518" ht="14.25" hidden="1"/>
    <row r="1519" ht="14.25" hidden="1"/>
    <row r="1520" spans="5:8" ht="14.25" hidden="1">
      <c r="E1520" s="273"/>
      <c r="F1520" s="273"/>
      <c r="G1520" s="273"/>
      <c r="H1520" s="273"/>
    </row>
    <row r="1521" ht="14.25" hidden="1"/>
    <row r="1522" ht="14.25" hidden="1"/>
    <row r="1523" spans="1:4" s="427" customFormat="1" ht="14.25" hidden="1">
      <c r="A1523" s="417"/>
      <c r="B1523" s="418"/>
      <c r="C1523" s="689"/>
      <c r="D1523" s="419"/>
    </row>
    <row r="1524" ht="14.25" hidden="1"/>
    <row r="1525" ht="14.25" hidden="1"/>
    <row r="1526" spans="1:8" s="273" customFormat="1" ht="14.25" hidden="1">
      <c r="A1526" s="417"/>
      <c r="B1526" s="418"/>
      <c r="C1526" s="689"/>
      <c r="D1526" s="419"/>
      <c r="E1526"/>
      <c r="F1526"/>
      <c r="G1526"/>
      <c r="H1526"/>
    </row>
    <row r="1527" ht="14.25" hidden="1"/>
    <row r="1528" ht="14.25" hidden="1"/>
    <row r="1529" ht="14.25" hidden="1"/>
    <row r="1530" ht="14.25" hidden="1"/>
    <row r="1531" spans="5:8" ht="14.25" hidden="1">
      <c r="E1531" s="273"/>
      <c r="F1531" s="273"/>
      <c r="G1531" s="273"/>
      <c r="H1531" s="273"/>
    </row>
    <row r="1532" ht="14.25" hidden="1"/>
    <row r="1533" ht="14.25" hidden="1"/>
    <row r="1534" ht="14.25" hidden="1"/>
    <row r="1535" ht="14.25" hidden="1"/>
    <row r="1536" ht="14.25" hidden="1"/>
    <row r="1537" spans="1:8" s="273" customFormat="1" ht="14.25" hidden="1">
      <c r="A1537" s="417"/>
      <c r="B1537" s="418"/>
      <c r="C1537" s="689"/>
      <c r="D1537" s="419"/>
      <c r="E1537"/>
      <c r="F1537"/>
      <c r="G1537"/>
      <c r="H1537"/>
    </row>
    <row r="1538" ht="14.25" hidden="1"/>
    <row r="1539" ht="14.25" hidden="1"/>
    <row r="1540" ht="14.25" hidden="1"/>
    <row r="1541" ht="14.25" hidden="1"/>
    <row r="1542" ht="14.25" hidden="1"/>
    <row r="1543" spans="1:4" s="427" customFormat="1" ht="14.25" hidden="1">
      <c r="A1543" s="417"/>
      <c r="B1543" s="418"/>
      <c r="C1543" s="689"/>
      <c r="D1543" s="419"/>
    </row>
    <row r="1544" ht="14.25" hidden="1"/>
    <row r="1545" ht="14.25" hidden="1"/>
    <row r="1546" ht="14.25" hidden="1"/>
    <row r="1547" ht="14.25" hidden="1"/>
    <row r="1548" ht="14.25" hidden="1"/>
    <row r="1549" ht="14.25" hidden="1"/>
    <row r="1550" spans="5:8" ht="14.25" hidden="1">
      <c r="E1550" s="273"/>
      <c r="F1550" s="273"/>
      <c r="G1550" s="273"/>
      <c r="H1550" s="273"/>
    </row>
    <row r="1551" ht="14.25" hidden="1"/>
    <row r="1552" ht="14.25" hidden="1"/>
    <row r="1553" ht="14.25" hidden="1"/>
    <row r="1554" spans="1:4" s="427" customFormat="1" ht="14.25" hidden="1">
      <c r="A1554" s="417"/>
      <c r="B1554" s="418"/>
      <c r="C1554" s="689"/>
      <c r="D1554" s="419"/>
    </row>
    <row r="1555" ht="14.25" hidden="1"/>
    <row r="1556" spans="1:8" s="273" customFormat="1" ht="14.25" hidden="1">
      <c r="A1556" s="417"/>
      <c r="B1556" s="418"/>
      <c r="C1556" s="689"/>
      <c r="D1556" s="419"/>
      <c r="E1556"/>
      <c r="F1556"/>
      <c r="G1556"/>
      <c r="H1556"/>
    </row>
    <row r="1557" ht="14.25" hidden="1"/>
    <row r="1558" ht="14.25" hidden="1"/>
    <row r="1559" ht="14.25" hidden="1"/>
    <row r="1560" ht="14.25" hidden="1"/>
    <row r="1561" ht="14.25" hidden="1"/>
    <row r="1562" spans="5:8" ht="14.25" hidden="1">
      <c r="E1562" s="273"/>
      <c r="F1562" s="273"/>
      <c r="G1562" s="273"/>
      <c r="H1562" s="273"/>
    </row>
    <row r="1563" ht="14.25" hidden="1"/>
    <row r="1564" ht="14.25" hidden="1"/>
    <row r="1565" ht="14.25" hidden="1"/>
    <row r="1566" ht="14.25" hidden="1"/>
    <row r="1567" ht="14.25" hidden="1"/>
    <row r="1568" spans="1:8" s="273" customFormat="1" ht="14.25" hidden="1">
      <c r="A1568" s="417"/>
      <c r="B1568" s="418"/>
      <c r="C1568" s="689"/>
      <c r="D1568" s="419"/>
      <c r="E1568"/>
      <c r="F1568"/>
      <c r="G1568"/>
      <c r="H1568"/>
    </row>
    <row r="1569" ht="14.25" hidden="1"/>
    <row r="1570" ht="14.25" hidden="1"/>
    <row r="1571" ht="14.25" hidden="1"/>
    <row r="1572" ht="14.25" hidden="1"/>
    <row r="1573" ht="14.25" hidden="1"/>
    <row r="1574" ht="14.25" hidden="1"/>
    <row r="1575" spans="1:4" s="427" customFormat="1" ht="14.25" hidden="1">
      <c r="A1575" s="417"/>
      <c r="B1575" s="418"/>
      <c r="C1575" s="689"/>
      <c r="D1575" s="419"/>
    </row>
    <row r="1576" ht="14.25" hidden="1"/>
    <row r="1577" ht="14.25" hidden="1"/>
    <row r="1578" ht="14.25" hidden="1"/>
    <row r="1579" ht="14.25" hidden="1"/>
    <row r="1580" ht="14.25" hidden="1"/>
    <row r="1581" ht="14.25" hidden="1"/>
    <row r="1582" ht="14.25" hidden="1"/>
    <row r="1583" ht="14.25" hidden="1"/>
    <row r="1584" ht="14.25" hidden="1"/>
    <row r="1585" ht="13.5" customHeight="1" hidden="1"/>
    <row r="1586" ht="13.5" customHeight="1" hidden="1"/>
    <row r="1587" spans="5:8" ht="14.25" hidden="1">
      <c r="E1587" s="273"/>
      <c r="F1587" s="273"/>
      <c r="G1587" s="273"/>
      <c r="H1587" s="273"/>
    </row>
    <row r="1588" ht="14.25" hidden="1"/>
    <row r="1589" ht="14.25" hidden="1"/>
    <row r="1590" ht="14.25" hidden="1"/>
    <row r="1591" ht="14.25" hidden="1"/>
    <row r="1592" ht="14.25" hidden="1"/>
    <row r="1593" spans="1:8" s="273" customFormat="1" ht="14.25" hidden="1">
      <c r="A1593" s="417"/>
      <c r="B1593" s="418"/>
      <c r="C1593" s="689"/>
      <c r="D1593" s="419"/>
      <c r="E1593"/>
      <c r="F1593"/>
      <c r="G1593"/>
      <c r="H1593"/>
    </row>
    <row r="1594" ht="14.25" hidden="1"/>
    <row r="1595" ht="14.25" hidden="1"/>
    <row r="1596" ht="14.25" hidden="1"/>
    <row r="1597" spans="1:4" s="427" customFormat="1" ht="14.25" hidden="1">
      <c r="A1597" s="417"/>
      <c r="B1597" s="418"/>
      <c r="C1597" s="689"/>
      <c r="D1597" s="419"/>
    </row>
    <row r="1598" ht="14.25" hidden="1"/>
    <row r="1599" ht="14.25" hidden="1"/>
    <row r="1600" ht="14.25" hidden="1"/>
    <row r="1601" ht="14.25" hidden="1"/>
    <row r="1602" ht="14.25" hidden="1"/>
    <row r="1603" ht="14.25" hidden="1"/>
    <row r="1604" ht="14.25" hidden="1"/>
    <row r="1605" spans="5:8" ht="14.25" hidden="1">
      <c r="E1605" s="273"/>
      <c r="F1605" s="273"/>
      <c r="G1605" s="273"/>
      <c r="H1605" s="273"/>
    </row>
    <row r="1606" ht="14.25" hidden="1"/>
    <row r="1607" ht="14.25" hidden="1"/>
    <row r="1608" spans="1:4" s="427" customFormat="1" ht="14.25" hidden="1">
      <c r="A1608" s="417"/>
      <c r="B1608" s="418"/>
      <c r="C1608" s="689"/>
      <c r="D1608" s="419"/>
    </row>
    <row r="1609" ht="14.25" hidden="1"/>
    <row r="1610" ht="14.25" hidden="1"/>
    <row r="1611" spans="1:8" s="273" customFormat="1" ht="14.25" hidden="1">
      <c r="A1611" s="417"/>
      <c r="B1611" s="418"/>
      <c r="C1611" s="689"/>
      <c r="D1611" s="419"/>
      <c r="E1611"/>
      <c r="F1611"/>
      <c r="G1611"/>
      <c r="H1611"/>
    </row>
    <row r="1612" ht="14.25" hidden="1"/>
    <row r="1613" ht="14.25" hidden="1"/>
    <row r="1614" ht="14.25" hidden="1"/>
    <row r="1615" ht="14.25" hidden="1"/>
    <row r="1616" ht="14.25" hidden="1"/>
    <row r="1617" spans="1:8" s="427" customFormat="1" ht="14.25" hidden="1">
      <c r="A1617" s="417"/>
      <c r="B1617" s="418"/>
      <c r="C1617" s="689"/>
      <c r="D1617" s="419"/>
      <c r="E1617" s="423"/>
      <c r="F1617" s="423"/>
      <c r="G1617" s="423"/>
      <c r="H1617" s="423"/>
    </row>
    <row r="1618" ht="14.25" hidden="1"/>
    <row r="1619" ht="14.25" hidden="1"/>
    <row r="1620" ht="14.25" hidden="1"/>
    <row r="1621" ht="14.25" hidden="1"/>
    <row r="1622" ht="14.25" hidden="1"/>
    <row r="1623" spans="1:8" s="273" customFormat="1" ht="14.25" hidden="1">
      <c r="A1623" s="417"/>
      <c r="B1623" s="418"/>
      <c r="C1623" s="689"/>
      <c r="D1623" s="419"/>
      <c r="E1623"/>
      <c r="F1623"/>
      <c r="G1623"/>
      <c r="H1623"/>
    </row>
    <row r="1624" ht="14.25" hidden="1"/>
    <row r="1625" ht="31.5" customHeight="1" hidden="1"/>
    <row r="1626" spans="5:8" ht="14.25" hidden="1">
      <c r="E1626" s="273"/>
      <c r="F1626" s="273"/>
      <c r="G1626" s="273"/>
      <c r="H1626" s="273"/>
    </row>
    <row r="1627" ht="14.25" hidden="1"/>
    <row r="1628" ht="14.25" hidden="1"/>
    <row r="1629" ht="14.25" hidden="1"/>
    <row r="1630" ht="14.25" hidden="1"/>
    <row r="1631" spans="1:4" s="427" customFormat="1" ht="14.25" hidden="1">
      <c r="A1631" s="417"/>
      <c r="B1631" s="418"/>
      <c r="C1631" s="689"/>
      <c r="D1631" s="419"/>
    </row>
    <row r="1632" spans="1:8" s="273" customFormat="1" ht="14.25" hidden="1">
      <c r="A1632" s="417"/>
      <c r="B1632" s="418"/>
      <c r="C1632" s="689"/>
      <c r="D1632" s="419"/>
      <c r="E1632"/>
      <c r="F1632"/>
      <c r="G1632"/>
      <c r="H1632"/>
    </row>
    <row r="1633" ht="14.25" hidden="1"/>
    <row r="1634" ht="14.25" hidden="1"/>
    <row r="1635" ht="14.25" hidden="1"/>
    <row r="1636" ht="14.25" hidden="1"/>
    <row r="1637" ht="14.25" hidden="1"/>
    <row r="1638" spans="1:4" s="699" customFormat="1" ht="14.25" hidden="1">
      <c r="A1638" s="417"/>
      <c r="B1638" s="418"/>
      <c r="C1638" s="689"/>
      <c r="D1638" s="419"/>
    </row>
    <row r="1639" spans="5:8" ht="14.25" customHeight="1" hidden="1">
      <c r="E1639" s="273"/>
      <c r="F1639" s="273"/>
      <c r="G1639" s="273"/>
      <c r="H1639" s="273"/>
    </row>
    <row r="1640" ht="14.25" hidden="1"/>
    <row r="1641" spans="1:4" s="427" customFormat="1" ht="14.25" hidden="1">
      <c r="A1641" s="417"/>
      <c r="B1641" s="418"/>
      <c r="C1641" s="689"/>
      <c r="D1641" s="419"/>
    </row>
    <row r="1642" ht="14.25" hidden="1"/>
    <row r="1643" ht="14.25" hidden="1"/>
    <row r="1644" ht="14.25" hidden="1"/>
    <row r="1645" spans="1:8" s="273" customFormat="1" ht="14.25" hidden="1">
      <c r="A1645" s="417"/>
      <c r="B1645" s="418"/>
      <c r="C1645" s="689"/>
      <c r="D1645" s="419"/>
      <c r="E1645"/>
      <c r="F1645"/>
      <c r="G1645"/>
      <c r="H1645"/>
    </row>
    <row r="1646" spans="1:4" s="427" customFormat="1" ht="14.25" hidden="1">
      <c r="A1646" s="417"/>
      <c r="B1646" s="418"/>
      <c r="C1646" s="689"/>
      <c r="D1646" s="419"/>
    </row>
    <row r="1647" ht="14.25" hidden="1"/>
    <row r="1648" ht="14.25" hidden="1"/>
    <row r="1649" spans="5:8" ht="14.25" hidden="1">
      <c r="E1649" s="273"/>
      <c r="F1649" s="273"/>
      <c r="G1649" s="273"/>
      <c r="H1649" s="273"/>
    </row>
    <row r="1650" ht="14.25" hidden="1"/>
    <row r="1651" ht="14.25" hidden="1"/>
    <row r="1652" spans="1:4" s="427" customFormat="1" ht="14.25" hidden="1">
      <c r="A1652" s="417"/>
      <c r="B1652" s="418"/>
      <c r="C1652" s="689"/>
      <c r="D1652" s="419"/>
    </row>
    <row r="1653" ht="14.25" hidden="1"/>
    <row r="1654" spans="5:8" ht="14.25" hidden="1">
      <c r="E1654" s="273"/>
      <c r="F1654" s="273"/>
      <c r="G1654" s="273"/>
      <c r="H1654" s="273"/>
    </row>
    <row r="1655" spans="1:8" s="273" customFormat="1" ht="14.25" hidden="1">
      <c r="A1655" s="417"/>
      <c r="B1655" s="418"/>
      <c r="C1655" s="689"/>
      <c r="D1655" s="419"/>
      <c r="E1655"/>
      <c r="F1655"/>
      <c r="G1655"/>
      <c r="H1655"/>
    </row>
    <row r="1656" ht="14.25" hidden="1"/>
    <row r="1657" ht="14.25" hidden="1"/>
    <row r="1658" ht="14.25" hidden="1"/>
    <row r="1659" ht="14.25" hidden="1"/>
    <row r="1660" spans="1:4" s="273" customFormat="1" ht="14.25" hidden="1">
      <c r="A1660" s="417"/>
      <c r="B1660" s="418"/>
      <c r="C1660" s="689"/>
      <c r="D1660" s="419"/>
    </row>
    <row r="1661" ht="14.25" hidden="1"/>
    <row r="1662" ht="14.25" hidden="1"/>
    <row r="1663" ht="14.25" hidden="1"/>
    <row r="1664" spans="1:4" s="427" customFormat="1" ht="14.25" hidden="1">
      <c r="A1664" s="417"/>
      <c r="B1664" s="418"/>
      <c r="C1664" s="689"/>
      <c r="D1664" s="419"/>
    </row>
    <row r="1665" ht="14.25" hidden="1"/>
    <row r="1666" spans="1:8" s="273" customFormat="1" ht="14.25" hidden="1">
      <c r="A1666" s="417"/>
      <c r="B1666" s="418"/>
      <c r="C1666" s="689"/>
      <c r="D1666" s="419"/>
      <c r="E1666"/>
      <c r="F1666"/>
      <c r="G1666"/>
      <c r="H1666"/>
    </row>
    <row r="1667" ht="14.25" hidden="1"/>
    <row r="1668" ht="14.25" hidden="1"/>
    <row r="1669" ht="14.25" hidden="1"/>
    <row r="1670" ht="14.25" hidden="1"/>
    <row r="1671" ht="14.25" hidden="1"/>
    <row r="1672" spans="5:8" ht="14.25" hidden="1">
      <c r="E1672" s="273"/>
      <c r="F1672" s="273"/>
      <c r="G1672" s="273"/>
      <c r="H1672" s="273"/>
    </row>
    <row r="1673" ht="14.25" hidden="1"/>
    <row r="1674" ht="14.25" hidden="1"/>
    <row r="1675" ht="14.25" hidden="1"/>
    <row r="1676" ht="14.25" hidden="1"/>
    <row r="1677" ht="7.5" customHeight="1" hidden="1"/>
    <row r="1678" spans="1:8" s="273" customFormat="1" ht="14.25" hidden="1">
      <c r="A1678" s="417"/>
      <c r="B1678" s="418"/>
      <c r="C1678" s="689"/>
      <c r="D1678" s="419"/>
      <c r="E1678"/>
      <c r="F1678"/>
      <c r="G1678"/>
      <c r="H1678"/>
    </row>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sheetData>
  <mergeCells count="5">
    <mergeCell ref="A1344:B1344"/>
    <mergeCell ref="A1169:B1169"/>
    <mergeCell ref="A1170:B1170"/>
    <mergeCell ref="A1171:B1171"/>
    <mergeCell ref="A1172:B1172"/>
  </mergeCells>
  <printOptions horizontalCentered="1"/>
  <pageMargins left="0.7874015748031497" right="0.7874015748031497" top="0.38" bottom="0.56" header="0.25" footer="0.38"/>
  <pageSetup horizontalDpi="600" verticalDpi="600" orientation="portrait" paperSize="9" scale="48" r:id="rId3"/>
  <headerFooter alignWithMargins="0">
    <oddHeader>&amp;LMCI Management Spółka Akcyjna&amp;CSA-P 2002&amp;Rw tys. zł</oddHeader>
    <oddFooter>&amp;CKomisja Papierów Wartościowych i Giełd</oddFooter>
  </headerFooter>
  <rowBreaks count="19" manualBreakCount="19">
    <brk id="59" max="255" man="1"/>
    <brk id="130" max="3" man="1"/>
    <brk id="205" max="3" man="1"/>
    <brk id="217" max="255" man="1"/>
    <brk id="225" max="255" man="1"/>
    <brk id="237" max="255" man="1"/>
    <brk id="299" max="3" man="1"/>
    <brk id="502" max="255" man="1"/>
    <brk id="590" max="255" man="1"/>
    <brk id="670" max="255" man="1"/>
    <brk id="816" max="3" man="1"/>
    <brk id="985" max="3" man="1"/>
    <brk id="1064" max="255" man="1"/>
    <brk id="1164" max="3" man="1"/>
    <brk id="1203" max="255" man="1"/>
    <brk id="1279" max="3" man="1"/>
    <brk id="1309" max="255" man="1"/>
    <brk id="1311" max="3" man="1"/>
    <brk id="1408" max="3" man="1"/>
  </rowBreaks>
  <legacyDrawing r:id="rId2"/>
</worksheet>
</file>

<file path=xl/worksheets/sheet6.xml><?xml version="1.0" encoding="utf-8"?>
<worksheet xmlns="http://schemas.openxmlformats.org/spreadsheetml/2006/main" xmlns:r="http://schemas.openxmlformats.org/officeDocument/2006/relationships">
  <sheetPr>
    <tabColor indexed="11"/>
  </sheetPr>
  <dimension ref="A1:H1633"/>
  <sheetViews>
    <sheetView view="pageBreakPreview" zoomScaleNormal="80" zoomScaleSheetLayoutView="100" workbookViewId="0" topLeftCell="A129">
      <selection activeCell="A1" sqref="A1"/>
    </sheetView>
  </sheetViews>
  <sheetFormatPr defaultColWidth="9.00390625" defaultRowHeight="12.75"/>
  <cols>
    <col min="1" max="1" width="73.00390625" style="417" customWidth="1"/>
    <col min="2" max="2" width="17.75390625" style="418" customWidth="1"/>
    <col min="3" max="4" width="17.75390625" style="419" customWidth="1"/>
    <col min="5" max="5" width="48.875" style="0" bestFit="1" customWidth="1"/>
  </cols>
  <sheetData>
    <row r="1" spans="1:4" ht="14.25">
      <c r="A1" s="218" t="s">
        <v>1030</v>
      </c>
      <c r="B1" s="359"/>
      <c r="C1" s="360"/>
      <c r="D1" s="360"/>
    </row>
    <row r="2" spans="1:4" ht="15" thickBot="1">
      <c r="A2" s="361"/>
      <c r="B2" s="359"/>
      <c r="C2" s="360"/>
      <c r="D2" s="360"/>
    </row>
    <row r="3" spans="1:4" s="423" customFormat="1" ht="14.25">
      <c r="A3" s="420"/>
      <c r="B3" s="421" t="s">
        <v>1016</v>
      </c>
      <c r="C3" s="421">
        <v>2003</v>
      </c>
      <c r="D3" s="422">
        <v>2002</v>
      </c>
    </row>
    <row r="4" spans="1:4" ht="28.5">
      <c r="A4" s="253" t="s">
        <v>789</v>
      </c>
      <c r="B4" s="362"/>
      <c r="C4" s="480">
        <f>C6+C7</f>
        <v>311646.07</v>
      </c>
      <c r="D4" s="481">
        <f>D6+D7</f>
        <v>24800</v>
      </c>
    </row>
    <row r="5" spans="1:4" ht="14.25">
      <c r="A5" s="98" t="s">
        <v>192</v>
      </c>
      <c r="B5" s="362"/>
      <c r="C5" s="367">
        <f>C1385+C1410</f>
        <v>311646.07</v>
      </c>
      <c r="D5" s="368">
        <f>D1385</f>
        <v>24800</v>
      </c>
    </row>
    <row r="6" spans="1:4" ht="14.25">
      <c r="A6" s="98" t="s">
        <v>1031</v>
      </c>
      <c r="B6" s="362">
        <v>24</v>
      </c>
      <c r="C6" s="367">
        <f>C1384</f>
        <v>311646.07</v>
      </c>
      <c r="D6" s="368">
        <f>D1384</f>
        <v>24800</v>
      </c>
    </row>
    <row r="7" spans="1:4" ht="14.25">
      <c r="A7" s="98" t="s">
        <v>1032</v>
      </c>
      <c r="B7" s="362">
        <v>25</v>
      </c>
      <c r="C7" s="367">
        <f>C1426</f>
        <v>0</v>
      </c>
      <c r="D7" s="368">
        <f>D1426</f>
        <v>0</v>
      </c>
    </row>
    <row r="8" spans="1:4" ht="14.25">
      <c r="A8" s="253" t="s">
        <v>790</v>
      </c>
      <c r="B8" s="362"/>
      <c r="C8" s="480">
        <f>C10+C11</f>
        <v>21514.94</v>
      </c>
      <c r="D8" s="481">
        <f>D10+D11</f>
        <v>0</v>
      </c>
    </row>
    <row r="9" spans="1:4" ht="14.25">
      <c r="A9" s="565" t="s">
        <v>192</v>
      </c>
      <c r="B9" s="566"/>
      <c r="C9" s="567"/>
      <c r="D9" s="568"/>
    </row>
    <row r="10" spans="1:4" ht="14.25">
      <c r="A10" s="565" t="s">
        <v>1033</v>
      </c>
      <c r="B10" s="566">
        <v>26</v>
      </c>
      <c r="C10" s="567">
        <v>21514.94</v>
      </c>
      <c r="D10" s="568"/>
    </row>
    <row r="11" spans="1:4" ht="14.25">
      <c r="A11" s="565" t="s">
        <v>1034</v>
      </c>
      <c r="B11" s="566"/>
      <c r="C11" s="567"/>
      <c r="D11" s="568"/>
    </row>
    <row r="12" spans="1:4" ht="14.25">
      <c r="A12" s="253" t="s">
        <v>791</v>
      </c>
      <c r="B12" s="362"/>
      <c r="C12" s="480">
        <f>C4-C8</f>
        <v>290131.13</v>
      </c>
      <c r="D12" s="481">
        <f>D4-D8</f>
        <v>24800</v>
      </c>
    </row>
    <row r="13" spans="1:4" ht="14.25">
      <c r="A13" s="98" t="s">
        <v>1035</v>
      </c>
      <c r="B13" s="362">
        <v>26</v>
      </c>
      <c r="C13" s="367">
        <f>-C1443</f>
        <v>0</v>
      </c>
      <c r="D13" s="368">
        <f>-D1443</f>
        <v>0</v>
      </c>
    </row>
    <row r="14" spans="1:4" ht="14.25">
      <c r="A14" s="98" t="s">
        <v>1036</v>
      </c>
      <c r="B14" s="362">
        <v>26</v>
      </c>
      <c r="C14" s="367">
        <f>-C1444</f>
        <v>1170907.38</v>
      </c>
      <c r="D14" s="368">
        <f>-D1444</f>
        <v>2277887.53</v>
      </c>
    </row>
    <row r="15" spans="1:4" ht="14.25">
      <c r="A15" s="253" t="s">
        <v>266</v>
      </c>
      <c r="B15" s="362"/>
      <c r="C15" s="480">
        <f>C12-C13-C14</f>
        <v>-880776.2499999999</v>
      </c>
      <c r="D15" s="481">
        <f>D12-D13-D14</f>
        <v>-2253087.53</v>
      </c>
    </row>
    <row r="16" spans="1:4" ht="14.25">
      <c r="A16" s="98" t="s">
        <v>267</v>
      </c>
      <c r="B16" s="362"/>
      <c r="C16" s="367">
        <f>SUM(C17:C19)</f>
        <v>31698.43</v>
      </c>
      <c r="D16" s="368">
        <f>SUM(D17:D19)</f>
        <v>396187.69</v>
      </c>
    </row>
    <row r="17" spans="1:4" ht="14.25">
      <c r="A17" s="98" t="s">
        <v>792</v>
      </c>
      <c r="B17" s="362"/>
      <c r="C17" s="367">
        <f>C1452</f>
        <v>3448.8</v>
      </c>
      <c r="D17" s="368"/>
    </row>
    <row r="18" spans="1:4" ht="14.25">
      <c r="A18" s="98" t="s">
        <v>793</v>
      </c>
      <c r="B18" s="362"/>
      <c r="C18" s="367"/>
      <c r="D18" s="368"/>
    </row>
    <row r="19" spans="1:4" ht="14.25">
      <c r="A19" s="98" t="s">
        <v>794</v>
      </c>
      <c r="B19" s="362">
        <v>27</v>
      </c>
      <c r="C19" s="367">
        <f>C1453</f>
        <v>28249.63</v>
      </c>
      <c r="D19" s="368">
        <f>D1454</f>
        <v>396187.69</v>
      </c>
    </row>
    <row r="20" spans="1:4" ht="14.25">
      <c r="A20" s="98" t="s">
        <v>268</v>
      </c>
      <c r="B20" s="362"/>
      <c r="C20" s="367">
        <f>SUM(C21:C23)</f>
        <v>24860.58</v>
      </c>
      <c r="D20" s="368">
        <f>SUM(D21:D23)</f>
        <v>334133.88</v>
      </c>
    </row>
    <row r="21" spans="1:4" ht="14.25">
      <c r="A21" s="98" t="s">
        <v>795</v>
      </c>
      <c r="B21" s="362"/>
      <c r="C21" s="367"/>
      <c r="D21" s="368"/>
    </row>
    <row r="22" spans="1:4" ht="14.25">
      <c r="A22" s="98" t="s">
        <v>796</v>
      </c>
      <c r="B22" s="362"/>
      <c r="C22" s="367"/>
      <c r="D22" s="368"/>
    </row>
    <row r="23" spans="1:4" ht="14.25">
      <c r="A23" s="98" t="s">
        <v>33</v>
      </c>
      <c r="B23" s="362">
        <v>28</v>
      </c>
      <c r="C23" s="367">
        <f>C1464</f>
        <v>24860.58</v>
      </c>
      <c r="D23" s="368">
        <f>D1464</f>
        <v>334133.88</v>
      </c>
    </row>
    <row r="24" spans="1:4" ht="14.25">
      <c r="A24" s="253" t="s">
        <v>798</v>
      </c>
      <c r="B24" s="362"/>
      <c r="C24" s="480">
        <f>C15+C16-C20</f>
        <v>-873938.3999999998</v>
      </c>
      <c r="D24" s="481">
        <f>D15+D16-D20</f>
        <v>-2191033.7199999997</v>
      </c>
    </row>
    <row r="25" spans="1:4" ht="14.25">
      <c r="A25" s="98" t="s">
        <v>799</v>
      </c>
      <c r="B25" s="362">
        <v>29</v>
      </c>
      <c r="C25" s="367">
        <f>C26+C28+C30+C31+C32</f>
        <v>4845881.470000001</v>
      </c>
      <c r="D25" s="479">
        <f>D26+D28+D30+D31+D32</f>
        <v>1890194.79</v>
      </c>
    </row>
    <row r="26" spans="1:4" ht="14.25">
      <c r="A26" s="98" t="s">
        <v>800</v>
      </c>
      <c r="B26" s="362"/>
      <c r="C26" s="367">
        <f>C1476</f>
        <v>0</v>
      </c>
      <c r="D26" s="368">
        <f>D1476</f>
        <v>0</v>
      </c>
    </row>
    <row r="27" spans="1:4" ht="14.25">
      <c r="A27" s="98" t="s">
        <v>192</v>
      </c>
      <c r="B27" s="362"/>
      <c r="C27" s="367">
        <f>C1469</f>
        <v>0</v>
      </c>
      <c r="D27" s="368">
        <f>D1469</f>
        <v>0</v>
      </c>
    </row>
    <row r="28" spans="1:4" ht="14.25">
      <c r="A28" s="98" t="s">
        <v>801</v>
      </c>
      <c r="B28" s="362"/>
      <c r="C28" s="367">
        <f>C1496</f>
        <v>490521.9</v>
      </c>
      <c r="D28" s="479">
        <f>D1496</f>
        <v>1628547.7</v>
      </c>
    </row>
    <row r="29" spans="1:4" ht="14.25">
      <c r="A29" s="98" t="s">
        <v>192</v>
      </c>
      <c r="B29" s="362"/>
      <c r="C29" s="367">
        <f>C1481</f>
        <v>407491.98000000004</v>
      </c>
      <c r="D29" s="479">
        <f>D1481</f>
        <v>1045709.09</v>
      </c>
    </row>
    <row r="30" spans="1:4" ht="14.25">
      <c r="A30" s="565" t="s">
        <v>802</v>
      </c>
      <c r="B30" s="566">
        <v>31</v>
      </c>
      <c r="C30" s="567">
        <v>77243.69</v>
      </c>
      <c r="D30" s="568">
        <v>140234.26</v>
      </c>
    </row>
    <row r="31" spans="1:4" ht="14.25">
      <c r="A31" s="565" t="s">
        <v>803</v>
      </c>
      <c r="B31" s="566"/>
      <c r="C31" s="567">
        <f>5226447.33-1199362.93+(1199362.93-949362.93)</f>
        <v>4277084.4</v>
      </c>
      <c r="D31" s="568"/>
    </row>
    <row r="32" spans="1:4" ht="14.25">
      <c r="A32" s="98" t="s">
        <v>804</v>
      </c>
      <c r="B32" s="362"/>
      <c r="C32" s="367">
        <f>C1506</f>
        <v>1031.48</v>
      </c>
      <c r="D32" s="368">
        <f>D1506</f>
        <v>121412.82999999999</v>
      </c>
    </row>
    <row r="33" spans="1:4" ht="14.25">
      <c r="A33" s="98" t="s">
        <v>805</v>
      </c>
      <c r="B33" s="362">
        <v>30</v>
      </c>
      <c r="C33" s="367">
        <f>C34+C36+C37+C38</f>
        <v>4323815.819999999</v>
      </c>
      <c r="D33" s="368">
        <f>D34+D36+D37+D38</f>
        <v>22459363.68</v>
      </c>
    </row>
    <row r="34" spans="1:4" ht="14.25">
      <c r="A34" s="98" t="s">
        <v>806</v>
      </c>
      <c r="B34" s="362"/>
      <c r="C34" s="367">
        <f>C1527</f>
        <v>298.54</v>
      </c>
      <c r="D34" s="368">
        <f>D1527</f>
        <v>1224.12</v>
      </c>
    </row>
    <row r="35" spans="1:4" ht="14.25">
      <c r="A35" s="254" t="s">
        <v>193</v>
      </c>
      <c r="B35" s="362"/>
      <c r="C35" s="367">
        <f>C1512+C1520</f>
        <v>0</v>
      </c>
      <c r="D35" s="368">
        <f>D1512+D1520</f>
        <v>0</v>
      </c>
    </row>
    <row r="36" spans="1:4" ht="14.25">
      <c r="A36" s="565" t="s">
        <v>807</v>
      </c>
      <c r="B36" s="566">
        <v>31</v>
      </c>
      <c r="C36" s="567">
        <v>84000</v>
      </c>
      <c r="D36" s="568">
        <v>5922685.15</v>
      </c>
    </row>
    <row r="37" spans="1:4" ht="14.25">
      <c r="A37" s="565" t="s">
        <v>808</v>
      </c>
      <c r="B37" s="566"/>
      <c r="C37" s="567">
        <f>5112816.49-949362.93</f>
        <v>4163453.56</v>
      </c>
      <c r="D37" s="568">
        <f>10464366.91+5100087.5</f>
        <v>15564454.41</v>
      </c>
    </row>
    <row r="38" spans="1:4" ht="14.25">
      <c r="A38" s="98" t="s">
        <v>809</v>
      </c>
      <c r="B38" s="362"/>
      <c r="C38" s="367">
        <f>C1539</f>
        <v>76063.72</v>
      </c>
      <c r="D38" s="368">
        <f>D1539</f>
        <v>971000</v>
      </c>
    </row>
    <row r="39" spans="1:4" ht="14.25">
      <c r="A39" s="253" t="s">
        <v>810</v>
      </c>
      <c r="B39" s="362"/>
      <c r="C39" s="480">
        <f>C24+C25-C33</f>
        <v>-351872.7499999986</v>
      </c>
      <c r="D39" s="481">
        <f>D24+D25-D33</f>
        <v>-22760202.61</v>
      </c>
    </row>
    <row r="40" spans="1:4" ht="14.25">
      <c r="A40" s="253" t="s">
        <v>182</v>
      </c>
      <c r="B40" s="362"/>
      <c r="C40" s="480">
        <f>C41-C42</f>
        <v>0</v>
      </c>
      <c r="D40" s="481">
        <f>D41-D42</f>
        <v>0</v>
      </c>
    </row>
    <row r="41" spans="1:4" ht="14.25">
      <c r="A41" s="98" t="s">
        <v>269</v>
      </c>
      <c r="B41" s="362">
        <v>32</v>
      </c>
      <c r="C41" s="367">
        <f>C1556</f>
        <v>0</v>
      </c>
      <c r="D41" s="368">
        <f>D1556</f>
        <v>0</v>
      </c>
    </row>
    <row r="42" spans="1:4" ht="14.25">
      <c r="A42" s="98" t="s">
        <v>270</v>
      </c>
      <c r="B42" s="362">
        <v>33</v>
      </c>
      <c r="C42" s="367">
        <f>C1565</f>
        <v>0</v>
      </c>
      <c r="D42" s="368">
        <f>D1565</f>
        <v>0</v>
      </c>
    </row>
    <row r="43" spans="1:4" ht="14.25">
      <c r="A43" s="253" t="s">
        <v>183</v>
      </c>
      <c r="B43" s="362"/>
      <c r="C43" s="480">
        <f>C39+C40</f>
        <v>-351872.7499999986</v>
      </c>
      <c r="D43" s="481">
        <f>D39+D40</f>
        <v>-22760202.61</v>
      </c>
    </row>
    <row r="44" spans="1:4" ht="14.25">
      <c r="A44" s="98" t="s">
        <v>184</v>
      </c>
      <c r="B44" s="362">
        <v>34</v>
      </c>
      <c r="C44" s="367">
        <f>C45+C46</f>
        <v>-1249596.62</v>
      </c>
      <c r="D44" s="368">
        <f>D45+D46</f>
        <v>56409.18</v>
      </c>
    </row>
    <row r="45" spans="1:4" ht="14.25">
      <c r="A45" s="98" t="s">
        <v>185</v>
      </c>
      <c r="B45" s="362"/>
      <c r="C45" s="367">
        <f>C1577</f>
        <v>0</v>
      </c>
      <c r="D45" s="368">
        <f>D1577</f>
        <v>0</v>
      </c>
    </row>
    <row r="46" spans="1:4" ht="14.25">
      <c r="A46" s="98" t="s">
        <v>186</v>
      </c>
      <c r="B46" s="362"/>
      <c r="C46" s="367">
        <f>-C1590</f>
        <v>-1249596.62</v>
      </c>
      <c r="D46" s="368">
        <f>D1590</f>
        <v>56409.18</v>
      </c>
    </row>
    <row r="47" spans="1:4" ht="14.25">
      <c r="A47" s="98" t="s">
        <v>187</v>
      </c>
      <c r="B47" s="362">
        <v>35</v>
      </c>
      <c r="C47" s="367">
        <f>C1612</f>
        <v>0</v>
      </c>
      <c r="D47" s="368">
        <f>D1612</f>
        <v>0</v>
      </c>
    </row>
    <row r="48" spans="1:4" ht="28.5">
      <c r="A48" s="98" t="s">
        <v>190</v>
      </c>
      <c r="B48" s="365">
        <v>36</v>
      </c>
      <c r="C48" s="491">
        <f>SUM(C1617:C1619)</f>
        <v>0</v>
      </c>
      <c r="D48" s="492">
        <f>SUM(D1617:D1619)</f>
        <v>0</v>
      </c>
    </row>
    <row r="49" spans="1:4" ht="14.25">
      <c r="A49" s="253" t="s">
        <v>191</v>
      </c>
      <c r="B49" s="362"/>
      <c r="C49" s="480">
        <f>C43-C44-C47-C48</f>
        <v>897723.8700000015</v>
      </c>
      <c r="D49" s="481">
        <f>D43-D44-D47-D48</f>
        <v>-22816611.79</v>
      </c>
    </row>
    <row r="50" spans="1:4" ht="14.25">
      <c r="A50" s="255"/>
      <c r="B50" s="366"/>
      <c r="C50" s="493"/>
      <c r="D50" s="494"/>
    </row>
    <row r="51" spans="1:4" ht="14.25">
      <c r="A51" s="253" t="s">
        <v>194</v>
      </c>
      <c r="B51" s="362"/>
      <c r="C51" s="478">
        <f>C49</f>
        <v>897723.8700000015</v>
      </c>
      <c r="D51" s="478">
        <f>D49</f>
        <v>-22816611.79</v>
      </c>
    </row>
    <row r="52" spans="1:4" ht="14.25">
      <c r="A52" s="253" t="s">
        <v>271</v>
      </c>
      <c r="B52" s="362"/>
      <c r="C52" s="367">
        <v>37800000</v>
      </c>
      <c r="D52" s="367">
        <v>37800000</v>
      </c>
    </row>
    <row r="53" spans="1:4" ht="14.25">
      <c r="A53" s="253" t="s">
        <v>272</v>
      </c>
      <c r="B53" s="362">
        <v>38</v>
      </c>
      <c r="C53" s="367">
        <f>C51/C52</f>
        <v>0.02374930873015877</v>
      </c>
      <c r="D53" s="367">
        <f>D51/D52</f>
        <v>-0.6036140685185185</v>
      </c>
    </row>
    <row r="54" spans="1:4" ht="14.25">
      <c r="A54" s="253" t="s">
        <v>195</v>
      </c>
      <c r="B54" s="362"/>
      <c r="C54" s="367"/>
      <c r="D54" s="367"/>
    </row>
    <row r="55" spans="1:4" ht="15" thickBot="1">
      <c r="A55" s="256" t="s">
        <v>273</v>
      </c>
      <c r="B55" s="369">
        <v>38</v>
      </c>
      <c r="C55" s="367"/>
      <c r="D55" s="367"/>
    </row>
    <row r="56" spans="1:4" ht="14.25">
      <c r="A56" s="361"/>
      <c r="B56" s="359"/>
      <c r="C56" s="360"/>
      <c r="D56" s="570"/>
    </row>
    <row r="57" spans="1:4" ht="14.25">
      <c r="A57" s="218" t="s">
        <v>1029</v>
      </c>
      <c r="B57" s="372"/>
      <c r="C57" s="372"/>
      <c r="D57" s="392"/>
    </row>
    <row r="58" spans="1:4" ht="6.75" customHeight="1" thickBot="1">
      <c r="A58" s="218"/>
      <c r="B58" s="372"/>
      <c r="C58" s="372"/>
      <c r="D58" s="373"/>
    </row>
    <row r="59" spans="1:4" s="423" customFormat="1" ht="14.25">
      <c r="A59" s="424"/>
      <c r="B59" s="421"/>
      <c r="C59" s="425">
        <v>2003</v>
      </c>
      <c r="D59" s="425">
        <v>2002</v>
      </c>
    </row>
    <row r="60" spans="1:4" ht="14.25">
      <c r="A60" s="100" t="s">
        <v>196</v>
      </c>
      <c r="B60" s="495"/>
      <c r="C60" s="496">
        <f>D125-C62</f>
        <v>33933821.66</v>
      </c>
      <c r="D60" s="497">
        <v>53418761.83</v>
      </c>
    </row>
    <row r="61" spans="1:4" ht="14.25">
      <c r="A61" s="74" t="s">
        <v>274</v>
      </c>
      <c r="B61" s="495"/>
      <c r="C61" s="496"/>
      <c r="D61" s="497">
        <v>-1768415.88</v>
      </c>
    </row>
    <row r="62" spans="1:4" ht="14.25">
      <c r="A62" s="74" t="s">
        <v>197</v>
      </c>
      <c r="B62" s="495"/>
      <c r="C62" s="496">
        <v>-5100087.5</v>
      </c>
      <c r="D62" s="497"/>
    </row>
    <row r="63" spans="1:5" ht="28.5">
      <c r="A63" s="100" t="s">
        <v>198</v>
      </c>
      <c r="B63" s="498"/>
      <c r="C63" s="498">
        <f>SUM(C60:C62)</f>
        <v>28833734.159999996</v>
      </c>
      <c r="D63" s="499">
        <f>SUM(D60:D62)</f>
        <v>51650345.949999996</v>
      </c>
      <c r="E63" s="325"/>
    </row>
    <row r="64" spans="1:4" ht="14.25">
      <c r="A64" s="100" t="s">
        <v>199</v>
      </c>
      <c r="B64" s="495"/>
      <c r="C64" s="496">
        <v>37800000</v>
      </c>
      <c r="D64" s="497">
        <v>37800000</v>
      </c>
    </row>
    <row r="65" spans="1:4" ht="14.25">
      <c r="A65" s="74" t="s">
        <v>200</v>
      </c>
      <c r="B65" s="495"/>
      <c r="C65" s="496"/>
      <c r="D65" s="497"/>
    </row>
    <row r="66" spans="1:4" ht="14.25">
      <c r="A66" s="74" t="s">
        <v>275</v>
      </c>
      <c r="B66" s="495"/>
      <c r="C66" s="496"/>
      <c r="D66" s="497"/>
    </row>
    <row r="67" spans="1:4" ht="14.25">
      <c r="A67" s="74" t="s">
        <v>228</v>
      </c>
      <c r="B67" s="495"/>
      <c r="C67" s="496"/>
      <c r="D67" s="497"/>
    </row>
    <row r="68" spans="1:4" ht="14.25">
      <c r="A68" s="74" t="s">
        <v>276</v>
      </c>
      <c r="B68" s="495"/>
      <c r="C68" s="496"/>
      <c r="D68" s="497"/>
    </row>
    <row r="69" spans="1:4" ht="14.25">
      <c r="A69" s="74" t="s">
        <v>229</v>
      </c>
      <c r="B69" s="495"/>
      <c r="C69" s="496"/>
      <c r="D69" s="497"/>
    </row>
    <row r="70" spans="1:4" ht="14.25">
      <c r="A70" s="100" t="s">
        <v>201</v>
      </c>
      <c r="B70" s="500"/>
      <c r="C70" s="500">
        <f>C64+C65</f>
        <v>37800000</v>
      </c>
      <c r="D70" s="501">
        <f>D64+D65</f>
        <v>37800000</v>
      </c>
    </row>
    <row r="71" spans="1:4" ht="14.25">
      <c r="A71" s="100" t="s">
        <v>202</v>
      </c>
      <c r="B71" s="495"/>
      <c r="C71" s="496"/>
      <c r="D71" s="497"/>
    </row>
    <row r="72" spans="1:4" ht="14.25">
      <c r="A72" s="74" t="s">
        <v>203</v>
      </c>
      <c r="B72" s="495"/>
      <c r="C72" s="496"/>
      <c r="D72" s="497"/>
    </row>
    <row r="73" spans="1:4" ht="14.25">
      <c r="A73" s="74" t="s">
        <v>275</v>
      </c>
      <c r="B73" s="495"/>
      <c r="C73" s="496"/>
      <c r="D73" s="497"/>
    </row>
    <row r="74" spans="1:4" ht="14.25">
      <c r="A74" s="74" t="s">
        <v>276</v>
      </c>
      <c r="B74" s="495"/>
      <c r="C74" s="496"/>
      <c r="D74" s="497"/>
    </row>
    <row r="75" spans="1:4" ht="14.25">
      <c r="A75" s="100" t="s">
        <v>204</v>
      </c>
      <c r="B75" s="495"/>
      <c r="C75" s="496"/>
      <c r="D75" s="497"/>
    </row>
    <row r="76" spans="1:4" ht="14.25">
      <c r="A76" s="100" t="s">
        <v>205</v>
      </c>
      <c r="B76" s="495"/>
      <c r="C76" s="495">
        <v>0</v>
      </c>
      <c r="D76" s="497"/>
    </row>
    <row r="77" spans="1:4" ht="14.25">
      <c r="A77" s="74" t="s">
        <v>206</v>
      </c>
      <c r="B77" s="495"/>
      <c r="C77" s="495">
        <v>0</v>
      </c>
      <c r="D77" s="497"/>
    </row>
    <row r="78" spans="1:4" ht="14.25">
      <c r="A78" s="74" t="s">
        <v>275</v>
      </c>
      <c r="B78" s="495"/>
      <c r="C78" s="495">
        <v>-1400000</v>
      </c>
      <c r="D78" s="497"/>
    </row>
    <row r="79" spans="1:4" ht="14.25">
      <c r="A79" s="74" t="s">
        <v>276</v>
      </c>
      <c r="B79" s="495"/>
      <c r="C79" s="495">
        <v>1400000</v>
      </c>
      <c r="D79" s="497"/>
    </row>
    <row r="80" spans="1:4" ht="14.25">
      <c r="A80" s="100" t="s">
        <v>207</v>
      </c>
      <c r="B80" s="495"/>
      <c r="C80" s="495">
        <v>0</v>
      </c>
      <c r="D80" s="497"/>
    </row>
    <row r="81" spans="1:4" ht="14.25">
      <c r="A81" s="100" t="s">
        <v>208</v>
      </c>
      <c r="B81" s="495"/>
      <c r="C81" s="496">
        <v>22050000</v>
      </c>
      <c r="D81" s="497">
        <v>22050000</v>
      </c>
    </row>
    <row r="82" spans="1:4" ht="14.25">
      <c r="A82" s="74" t="s">
        <v>209</v>
      </c>
      <c r="B82" s="495"/>
      <c r="C82" s="495"/>
      <c r="D82" s="502"/>
    </row>
    <row r="83" spans="1:4" ht="14.25">
      <c r="A83" s="74" t="s">
        <v>275</v>
      </c>
      <c r="B83" s="495"/>
      <c r="C83" s="495"/>
      <c r="D83" s="502"/>
    </row>
    <row r="84" spans="1:4" ht="14.25">
      <c r="A84" s="74" t="s">
        <v>281</v>
      </c>
      <c r="B84" s="495"/>
      <c r="C84" s="496"/>
      <c r="D84" s="497"/>
    </row>
    <row r="85" spans="1:4" ht="14.25">
      <c r="A85" s="74" t="s">
        <v>282</v>
      </c>
      <c r="B85" s="495"/>
      <c r="C85" s="496"/>
      <c r="D85" s="497"/>
    </row>
    <row r="86" spans="1:4" ht="14.25">
      <c r="A86" s="74" t="s">
        <v>283</v>
      </c>
      <c r="B86" s="495"/>
      <c r="C86" s="496"/>
      <c r="D86" s="497"/>
    </row>
    <row r="87" spans="1:4" ht="14.25">
      <c r="A87" s="74" t="s">
        <v>1318</v>
      </c>
      <c r="B87" s="495"/>
      <c r="C87" s="496"/>
      <c r="D87" s="497"/>
    </row>
    <row r="88" spans="1:4" ht="14.25">
      <c r="A88" s="74" t="s">
        <v>276</v>
      </c>
      <c r="B88" s="495"/>
      <c r="C88" s="496"/>
      <c r="D88" s="497"/>
    </row>
    <row r="89" spans="1:4" ht="14.25">
      <c r="A89" s="74" t="s">
        <v>284</v>
      </c>
      <c r="B89" s="495"/>
      <c r="C89" s="496"/>
      <c r="D89" s="497"/>
    </row>
    <row r="90" spans="1:4" ht="14.25">
      <c r="A90" s="100" t="s">
        <v>210</v>
      </c>
      <c r="B90" s="500"/>
      <c r="C90" s="500">
        <f>C81+C82</f>
        <v>22050000</v>
      </c>
      <c r="D90" s="501">
        <f>D81+D82</f>
        <v>22050000</v>
      </c>
    </row>
    <row r="91" spans="1:4" ht="14.25">
      <c r="A91" s="100" t="s">
        <v>211</v>
      </c>
      <c r="B91" s="495"/>
      <c r="C91" s="496"/>
      <c r="D91" s="497"/>
    </row>
    <row r="92" spans="1:4" ht="14.25">
      <c r="A92" s="74" t="s">
        <v>212</v>
      </c>
      <c r="B92" s="495"/>
      <c r="C92" s="495"/>
      <c r="D92" s="502"/>
    </row>
    <row r="93" spans="1:4" ht="14.25">
      <c r="A93" s="74" t="s">
        <v>275</v>
      </c>
      <c r="B93" s="495"/>
      <c r="C93" s="496"/>
      <c r="D93" s="497"/>
    </row>
    <row r="94" spans="1:4" ht="14.25">
      <c r="A94" s="74" t="s">
        <v>276</v>
      </c>
      <c r="B94" s="495"/>
      <c r="C94" s="495"/>
      <c r="D94" s="502"/>
    </row>
    <row r="95" spans="1:4" ht="14.25">
      <c r="A95" s="74" t="s">
        <v>230</v>
      </c>
      <c r="B95" s="495"/>
      <c r="C95" s="496"/>
      <c r="D95" s="497"/>
    </row>
    <row r="96" spans="1:4" ht="14.25">
      <c r="A96" s="100" t="s">
        <v>213</v>
      </c>
      <c r="B96" s="500"/>
      <c r="C96" s="500"/>
      <c r="D96" s="501"/>
    </row>
    <row r="97" spans="1:4" ht="14.25">
      <c r="A97" s="100" t="s">
        <v>214</v>
      </c>
      <c r="B97" s="495"/>
      <c r="C97" s="496"/>
      <c r="D97" s="497"/>
    </row>
    <row r="98" spans="1:4" ht="14.25">
      <c r="A98" s="74" t="s">
        <v>215</v>
      </c>
      <c r="B98" s="495"/>
      <c r="C98" s="495"/>
      <c r="D98" s="502"/>
    </row>
    <row r="99" spans="1:4" ht="14.25">
      <c r="A99" s="74" t="s">
        <v>275</v>
      </c>
      <c r="B99" s="495"/>
      <c r="C99" s="496"/>
      <c r="D99" s="497"/>
    </row>
    <row r="100" spans="1:4" ht="14.25">
      <c r="A100" s="74" t="s">
        <v>276</v>
      </c>
      <c r="B100" s="495"/>
      <c r="C100" s="496"/>
      <c r="D100" s="497"/>
    </row>
    <row r="101" spans="1:4" ht="14.25">
      <c r="A101" s="100" t="s">
        <v>216</v>
      </c>
      <c r="B101" s="500"/>
      <c r="C101" s="500"/>
      <c r="D101" s="501"/>
    </row>
    <row r="102" spans="1:4" ht="14.25">
      <c r="A102" s="100" t="s">
        <v>217</v>
      </c>
      <c r="B102" s="495"/>
      <c r="C102" s="495">
        <f>D119</f>
        <v>-8199654.040000001</v>
      </c>
      <c r="D102" s="495">
        <v>-3230423.52</v>
      </c>
    </row>
    <row r="103" spans="1:4" ht="14.25">
      <c r="A103" s="100" t="s">
        <v>218</v>
      </c>
      <c r="B103" s="495"/>
      <c r="C103" s="495"/>
      <c r="D103" s="497"/>
    </row>
    <row r="104" spans="1:4" ht="14.25">
      <c r="A104" s="74" t="s">
        <v>274</v>
      </c>
      <c r="B104" s="495"/>
      <c r="C104" s="495"/>
      <c r="D104" s="497"/>
    </row>
    <row r="105" spans="1:4" ht="14.25">
      <c r="A105" s="74" t="s">
        <v>197</v>
      </c>
      <c r="B105" s="495"/>
      <c r="C105" s="495"/>
      <c r="D105" s="497"/>
    </row>
    <row r="106" spans="1:4" ht="28.5">
      <c r="A106" s="74" t="s">
        <v>219</v>
      </c>
      <c r="B106" s="495"/>
      <c r="C106" s="495"/>
      <c r="D106" s="502"/>
    </row>
    <row r="107" spans="1:4" ht="14.25">
      <c r="A107" s="74" t="s">
        <v>275</v>
      </c>
      <c r="B107" s="495"/>
      <c r="C107" s="495"/>
      <c r="D107" s="497"/>
    </row>
    <row r="108" spans="1:4" ht="14.25">
      <c r="A108" s="74" t="s">
        <v>231</v>
      </c>
      <c r="B108" s="495"/>
      <c r="C108" s="495"/>
      <c r="D108" s="497"/>
    </row>
    <row r="109" spans="1:4" ht="14.25">
      <c r="A109" s="74" t="s">
        <v>276</v>
      </c>
      <c r="B109" s="495"/>
      <c r="C109" s="495"/>
      <c r="D109" s="502"/>
    </row>
    <row r="110" spans="1:4" ht="14.25">
      <c r="A110" s="74" t="s">
        <v>1319</v>
      </c>
      <c r="B110" s="495"/>
      <c r="C110" s="495"/>
      <c r="D110" s="497"/>
    </row>
    <row r="111" spans="1:4" ht="14.25">
      <c r="A111" s="100" t="s">
        <v>220</v>
      </c>
      <c r="B111" s="500"/>
      <c r="C111" s="500"/>
      <c r="D111" s="501"/>
    </row>
    <row r="112" spans="1:4" ht="14.25">
      <c r="A112" s="100" t="s">
        <v>221</v>
      </c>
      <c r="B112" s="495"/>
      <c r="C112" s="495">
        <f>D119</f>
        <v>-8199654.040000001</v>
      </c>
      <c r="D112" s="495">
        <v>-3230423.52</v>
      </c>
    </row>
    <row r="113" spans="1:4" ht="14.25">
      <c r="A113" s="74" t="s">
        <v>274</v>
      </c>
      <c r="B113" s="495"/>
      <c r="C113" s="495"/>
      <c r="D113" s="497">
        <v>-1768415.88</v>
      </c>
    </row>
    <row r="114" spans="1:4" ht="14.25">
      <c r="A114" s="74" t="s">
        <v>197</v>
      </c>
      <c r="B114" s="495"/>
      <c r="C114" s="496">
        <v>-5100087.5</v>
      </c>
      <c r="D114" s="497"/>
    </row>
    <row r="115" spans="1:4" ht="28.5">
      <c r="A115" s="74" t="s">
        <v>222</v>
      </c>
      <c r="B115" s="495"/>
      <c r="C115" s="495">
        <f>SUM(C112:C114)</f>
        <v>-13299741.540000001</v>
      </c>
      <c r="D115" s="495">
        <f>SUM(D112:D114)</f>
        <v>-4998839.4</v>
      </c>
    </row>
    <row r="116" spans="1:4" ht="14.25">
      <c r="A116" s="74" t="s">
        <v>275</v>
      </c>
      <c r="B116" s="495"/>
      <c r="C116" s="495">
        <f>C117</f>
        <v>-17716524.29</v>
      </c>
      <c r="D116" s="502">
        <f>D117</f>
        <v>-3200814.64</v>
      </c>
    </row>
    <row r="117" spans="1:4" ht="14.25">
      <c r="A117" s="74" t="s">
        <v>232</v>
      </c>
      <c r="B117" s="495"/>
      <c r="C117" s="495">
        <v>-17716524.29</v>
      </c>
      <c r="D117" s="496">
        <v>-3200814.64</v>
      </c>
    </row>
    <row r="118" spans="1:4" ht="14.25">
      <c r="A118" s="74" t="s">
        <v>276</v>
      </c>
      <c r="B118" s="495"/>
      <c r="C118" s="495"/>
      <c r="D118" s="497"/>
    </row>
    <row r="119" spans="1:4" ht="14.25">
      <c r="A119" s="100" t="s">
        <v>223</v>
      </c>
      <c r="B119" s="500"/>
      <c r="C119" s="500">
        <f>C115+C116</f>
        <v>-31016265.83</v>
      </c>
      <c r="D119" s="501">
        <f>D115+D116</f>
        <v>-8199654.040000001</v>
      </c>
    </row>
    <row r="120" spans="1:4" ht="14.25">
      <c r="A120" s="100" t="s">
        <v>224</v>
      </c>
      <c r="B120" s="495"/>
      <c r="C120" s="495">
        <f>-(C111-C119)</f>
        <v>-31016265.83</v>
      </c>
      <c r="D120" s="502">
        <f>-(D111-D119)</f>
        <v>-8199654.040000001</v>
      </c>
    </row>
    <row r="121" spans="1:4" ht="14.25">
      <c r="A121" s="100" t="s">
        <v>277</v>
      </c>
      <c r="B121" s="495"/>
      <c r="C121" s="495">
        <f>C122-C123-C124</f>
        <v>897723.8700000015</v>
      </c>
      <c r="D121" s="502">
        <f>-(D122-D123)</f>
        <v>-22816611.79</v>
      </c>
    </row>
    <row r="122" spans="1:4" ht="14.25">
      <c r="A122" s="74" t="s">
        <v>278</v>
      </c>
      <c r="B122" s="495"/>
      <c r="C122" s="495">
        <f>C49</f>
        <v>897723.8700000015</v>
      </c>
      <c r="D122" s="497"/>
    </row>
    <row r="123" spans="1:4" ht="14.25">
      <c r="A123" s="74" t="s">
        <v>279</v>
      </c>
      <c r="B123" s="495"/>
      <c r="C123" s="495"/>
      <c r="D123" s="496">
        <f>D49</f>
        <v>-22816611.79</v>
      </c>
    </row>
    <row r="124" spans="1:4" ht="14.25">
      <c r="A124" s="74" t="s">
        <v>225</v>
      </c>
      <c r="B124" s="495"/>
      <c r="C124" s="495"/>
      <c r="D124" s="497"/>
    </row>
    <row r="125" spans="1:4" ht="14.25">
      <c r="A125" s="100" t="s">
        <v>226</v>
      </c>
      <c r="B125" s="500"/>
      <c r="C125" s="500">
        <f>C63+C121</f>
        <v>29731458.029999997</v>
      </c>
      <c r="D125" s="501">
        <f>D63+D121</f>
        <v>28833734.159999996</v>
      </c>
    </row>
    <row r="126" spans="1:4" ht="29.25" thickBot="1">
      <c r="A126" s="257" t="s">
        <v>227</v>
      </c>
      <c r="B126" s="503"/>
      <c r="C126" s="504"/>
      <c r="D126" s="504"/>
    </row>
    <row r="127" spans="1:4" ht="14.25">
      <c r="A127" s="378"/>
      <c r="B127" s="379"/>
      <c r="C127" s="380"/>
      <c r="D127" s="380"/>
    </row>
    <row r="128" spans="1:4" ht="14.25">
      <c r="A128" s="218" t="s">
        <v>937</v>
      </c>
      <c r="B128" s="379"/>
      <c r="C128" s="380"/>
      <c r="D128" s="380"/>
    </row>
    <row r="129" spans="1:4" ht="15" thickBot="1">
      <c r="A129" s="361"/>
      <c r="B129" s="379"/>
      <c r="C129" s="381"/>
      <c r="D129" s="381"/>
    </row>
    <row r="130" spans="1:4" s="427" customFormat="1" ht="14.25">
      <c r="A130" s="420"/>
      <c r="B130" s="426"/>
      <c r="C130" s="421">
        <v>2003</v>
      </c>
      <c r="D130" s="422">
        <v>2002</v>
      </c>
    </row>
    <row r="131" spans="1:4" ht="14.25">
      <c r="A131" s="258" t="s">
        <v>233</v>
      </c>
      <c r="B131" s="382"/>
      <c r="C131" s="383"/>
      <c r="D131" s="384"/>
    </row>
    <row r="132" spans="1:4" ht="14.25">
      <c r="A132" s="253" t="s">
        <v>236</v>
      </c>
      <c r="B132" s="385"/>
      <c r="C132" s="367"/>
      <c r="D132" s="368"/>
    </row>
    <row r="133" spans="1:4" ht="14.25">
      <c r="A133" s="253" t="s">
        <v>285</v>
      </c>
      <c r="B133" s="385"/>
      <c r="C133" s="480">
        <f>C49</f>
        <v>897723.8700000015</v>
      </c>
      <c r="D133" s="481">
        <f>D49</f>
        <v>-22816611.79</v>
      </c>
    </row>
    <row r="134" spans="1:4" ht="14.25">
      <c r="A134" s="253" t="s">
        <v>286</v>
      </c>
      <c r="B134" s="385"/>
      <c r="C134" s="480">
        <f>SUM(C135:C145)</f>
        <v>-1807536.97</v>
      </c>
      <c r="D134" s="481">
        <f>SUM(D135:D145)</f>
        <v>18985198.42</v>
      </c>
    </row>
    <row r="135" spans="1:4" ht="28.5">
      <c r="A135" s="98" t="s">
        <v>237</v>
      </c>
      <c r="B135" s="385"/>
      <c r="C135" s="367">
        <v>0</v>
      </c>
      <c r="D135" s="368">
        <v>0</v>
      </c>
    </row>
    <row r="136" spans="1:4" ht="14.25">
      <c r="A136" s="98" t="s">
        <v>238</v>
      </c>
      <c r="B136" s="385"/>
      <c r="C136" s="367">
        <v>66082.23</v>
      </c>
      <c r="D136" s="368">
        <v>53231.92</v>
      </c>
    </row>
    <row r="137" spans="1:4" ht="14.25">
      <c r="A137" s="98" t="s">
        <v>239</v>
      </c>
      <c r="B137" s="385"/>
      <c r="C137" s="367">
        <v>0</v>
      </c>
      <c r="D137" s="368">
        <v>3206.97</v>
      </c>
    </row>
    <row r="138" spans="1:4" ht="14.25">
      <c r="A138" s="98" t="s">
        <v>240</v>
      </c>
      <c r="B138" s="385"/>
      <c r="C138" s="367">
        <v>-529347.07</v>
      </c>
      <c r="D138" s="368">
        <v>-1764884.42</v>
      </c>
    </row>
    <row r="139" spans="1:4" ht="14.25">
      <c r="A139" s="98" t="s">
        <v>241</v>
      </c>
      <c r="B139" s="386"/>
      <c r="C139" s="367">
        <v>-21243.69</v>
      </c>
      <c r="D139" s="368">
        <v>5646124.17</v>
      </c>
    </row>
    <row r="140" spans="1:4" ht="14.25">
      <c r="A140" s="98" t="s">
        <v>242</v>
      </c>
      <c r="B140" s="385"/>
      <c r="C140" s="367">
        <v>-893284.16</v>
      </c>
      <c r="D140" s="368">
        <v>366786.34</v>
      </c>
    </row>
    <row r="141" spans="1:4" ht="14.25">
      <c r="A141" s="98" t="s">
        <v>243</v>
      </c>
      <c r="B141" s="385"/>
      <c r="C141" s="367">
        <v>0</v>
      </c>
      <c r="D141" s="368">
        <v>0</v>
      </c>
    </row>
    <row r="142" spans="1:4" ht="14.25">
      <c r="A142" s="98" t="s">
        <v>244</v>
      </c>
      <c r="B142" s="385"/>
      <c r="C142" s="367">
        <v>-204196.95</v>
      </c>
      <c r="D142" s="368">
        <v>202281.87</v>
      </c>
    </row>
    <row r="143" spans="1:4" ht="28.5">
      <c r="A143" s="98" t="s">
        <v>245</v>
      </c>
      <c r="B143" s="385"/>
      <c r="C143" s="367">
        <v>-35061.2</v>
      </c>
      <c r="D143" s="368">
        <v>-41023.42</v>
      </c>
    </row>
    <row r="144" spans="1:4" s="273" customFormat="1" ht="14.25">
      <c r="A144" s="98" t="s">
        <v>246</v>
      </c>
      <c r="B144" s="385"/>
      <c r="C144" s="367">
        <v>-1204344.62</v>
      </c>
      <c r="D144" s="368">
        <v>49921.11</v>
      </c>
    </row>
    <row r="145" spans="1:4" ht="14.25">
      <c r="A145" s="98" t="s">
        <v>247</v>
      </c>
      <c r="B145" s="385"/>
      <c r="C145" s="367">
        <v>1013858.49</v>
      </c>
      <c r="D145" s="368">
        <f>9369466.38+5100087.5</f>
        <v>14469553.88</v>
      </c>
    </row>
    <row r="146" spans="1:4" ht="14.25">
      <c r="A146" s="253" t="s">
        <v>514</v>
      </c>
      <c r="B146" s="385"/>
      <c r="C146" s="480">
        <f>C133+C134</f>
        <v>-909813.0999999985</v>
      </c>
      <c r="D146" s="481">
        <f>D133+D134</f>
        <v>-3831413.3699999973</v>
      </c>
    </row>
    <row r="147" spans="1:4" ht="14.25">
      <c r="A147" s="258" t="s">
        <v>248</v>
      </c>
      <c r="B147" s="382"/>
      <c r="C147" s="482"/>
      <c r="D147" s="483"/>
    </row>
    <row r="148" spans="1:4" ht="14.25">
      <c r="A148" s="253" t="s">
        <v>234</v>
      </c>
      <c r="B148" s="385"/>
      <c r="C148" s="480">
        <f>SUM(C149:C151)+C164</f>
        <v>3074258.04</v>
      </c>
      <c r="D148" s="481">
        <f>SUM(D149:D151)+D164</f>
        <v>14431969.75</v>
      </c>
    </row>
    <row r="149" spans="1:4" ht="28.5">
      <c r="A149" s="98" t="s">
        <v>249</v>
      </c>
      <c r="B149" s="385"/>
      <c r="C149" s="367">
        <v>3000</v>
      </c>
      <c r="D149" s="368"/>
    </row>
    <row r="150" spans="1:4" ht="14.25">
      <c r="A150" s="98" t="s">
        <v>250</v>
      </c>
      <c r="B150" s="385"/>
      <c r="C150" s="367"/>
      <c r="D150" s="368"/>
    </row>
    <row r="151" spans="1:4" ht="14.25">
      <c r="A151" s="98" t="s">
        <v>251</v>
      </c>
      <c r="B151" s="385"/>
      <c r="C151" s="367">
        <f>C152+C158</f>
        <v>3071258.04</v>
      </c>
      <c r="D151" s="368">
        <f>D152+D158</f>
        <v>7025991.58</v>
      </c>
    </row>
    <row r="152" spans="1:4" ht="14.25">
      <c r="A152" s="98" t="s">
        <v>737</v>
      </c>
      <c r="B152" s="385"/>
      <c r="C152" s="367">
        <f>SUM(C153:C157)</f>
        <v>972696.24</v>
      </c>
      <c r="D152" s="479">
        <f>SUM(D153:D157)</f>
        <v>1244016.0899999996</v>
      </c>
    </row>
    <row r="153" spans="1:4" ht="14.25">
      <c r="A153" s="98" t="s">
        <v>258</v>
      </c>
      <c r="B153" s="385"/>
      <c r="C153" s="367">
        <v>250002.74</v>
      </c>
      <c r="D153" s="479">
        <v>49745.37999999965</v>
      </c>
    </row>
    <row r="154" spans="1:4" ht="14.25">
      <c r="A154" s="98" t="s">
        <v>259</v>
      </c>
      <c r="B154" s="385"/>
      <c r="C154" s="367"/>
      <c r="D154" s="479"/>
    </row>
    <row r="155" spans="1:4" ht="14.25">
      <c r="A155" s="98" t="s">
        <v>260</v>
      </c>
      <c r="B155" s="385"/>
      <c r="C155" s="478">
        <v>40000</v>
      </c>
      <c r="D155" s="479"/>
    </row>
    <row r="156" spans="1:4" ht="14.25">
      <c r="A156" s="98" t="s">
        <v>261</v>
      </c>
      <c r="B156" s="385"/>
      <c r="C156" s="367">
        <v>280093.5</v>
      </c>
      <c r="D156" s="479">
        <v>1194270.71</v>
      </c>
    </row>
    <row r="157" spans="1:4" ht="14.25">
      <c r="A157" s="98" t="s">
        <v>262</v>
      </c>
      <c r="B157" s="385"/>
      <c r="C157" s="367">
        <v>402600</v>
      </c>
      <c r="D157" s="479"/>
    </row>
    <row r="158" spans="1:4" ht="14.25">
      <c r="A158" s="98" t="s">
        <v>725</v>
      </c>
      <c r="B158" s="385"/>
      <c r="C158" s="367">
        <f>SUM(C159:C163)</f>
        <v>2098561.8</v>
      </c>
      <c r="D158" s="368">
        <f>SUM(D159:D163)</f>
        <v>5781975.49</v>
      </c>
    </row>
    <row r="159" spans="1:4" ht="14.25">
      <c r="A159" s="98" t="s">
        <v>258</v>
      </c>
      <c r="B159" s="385"/>
      <c r="C159" s="367"/>
      <c r="D159" s="368">
        <v>5781975.49</v>
      </c>
    </row>
    <row r="160" spans="1:4" ht="14.25">
      <c r="A160" s="98" t="s">
        <v>259</v>
      </c>
      <c r="B160" s="385"/>
      <c r="C160" s="367"/>
      <c r="D160" s="368"/>
    </row>
    <row r="161" spans="1:4" ht="14.25">
      <c r="A161" s="98" t="s">
        <v>260</v>
      </c>
      <c r="B161" s="385"/>
      <c r="C161" s="367">
        <v>100000</v>
      </c>
      <c r="D161" s="368"/>
    </row>
    <row r="162" spans="1:4" ht="14.25">
      <c r="A162" s="98" t="s">
        <v>261</v>
      </c>
      <c r="B162" s="385"/>
      <c r="C162" s="367">
        <v>121657.82</v>
      </c>
      <c r="D162" s="368"/>
    </row>
    <row r="163" spans="1:4" ht="14.25">
      <c r="A163" s="98" t="s">
        <v>262</v>
      </c>
      <c r="B163" s="385"/>
      <c r="C163" s="367">
        <v>1876903.98</v>
      </c>
      <c r="D163" s="368"/>
    </row>
    <row r="164" spans="1:4" ht="14.25">
      <c r="A164" s="98" t="s">
        <v>252</v>
      </c>
      <c r="B164" s="385"/>
      <c r="C164" s="367"/>
      <c r="D164" s="368">
        <v>7405978.17</v>
      </c>
    </row>
    <row r="165" spans="1:4" ht="14.25">
      <c r="A165" s="253" t="s">
        <v>235</v>
      </c>
      <c r="B165" s="385"/>
      <c r="C165" s="480">
        <f>SUM(C166:C168,C175)</f>
        <v>1052228.829999999</v>
      </c>
      <c r="D165" s="481">
        <f>SUM(D166:D168,D175)</f>
        <v>16185698.799999999</v>
      </c>
    </row>
    <row r="166" spans="1:4" ht="28.5">
      <c r="A166" s="98" t="s">
        <v>253</v>
      </c>
      <c r="B166" s="385"/>
      <c r="C166" s="367">
        <v>45121.83</v>
      </c>
      <c r="D166" s="368">
        <v>111922</v>
      </c>
    </row>
    <row r="167" spans="1:4" ht="14.25">
      <c r="A167" s="98" t="s">
        <v>254</v>
      </c>
      <c r="B167" s="385"/>
      <c r="C167" s="367"/>
      <c r="D167" s="368"/>
    </row>
    <row r="168" spans="1:4" ht="14.25">
      <c r="A168" s="98" t="s">
        <v>255</v>
      </c>
      <c r="B168" s="385"/>
      <c r="C168" s="367">
        <f>C169+C172</f>
        <v>800346.999999999</v>
      </c>
      <c r="D168" s="479">
        <f>D169+D172</f>
        <v>14911687.709999999</v>
      </c>
    </row>
    <row r="169" spans="1:4" ht="14.25">
      <c r="A169" s="98" t="s">
        <v>737</v>
      </c>
      <c r="B169" s="385"/>
      <c r="C169" s="367">
        <f>SUM(C170:C171)</f>
        <v>800346.999999999</v>
      </c>
      <c r="D169" s="479">
        <f>D170+D171</f>
        <v>14911687.709999999</v>
      </c>
    </row>
    <row r="170" spans="1:4" ht="14.25">
      <c r="A170" s="98" t="s">
        <v>263</v>
      </c>
      <c r="B170" s="385"/>
      <c r="C170" s="478">
        <v>800346.999999999</v>
      </c>
      <c r="D170" s="479">
        <v>14803351.37</v>
      </c>
    </row>
    <row r="171" spans="1:4" ht="14.25">
      <c r="A171" s="98" t="s">
        <v>264</v>
      </c>
      <c r="B171" s="385"/>
      <c r="C171" s="367"/>
      <c r="D171" s="368">
        <v>108336.34</v>
      </c>
    </row>
    <row r="172" spans="1:4" ht="14.25">
      <c r="A172" s="98" t="s">
        <v>725</v>
      </c>
      <c r="B172" s="385"/>
      <c r="C172" s="367"/>
      <c r="D172" s="368">
        <f>D173+D174</f>
        <v>0</v>
      </c>
    </row>
    <row r="173" spans="1:4" ht="14.25">
      <c r="A173" s="98" t="s">
        <v>263</v>
      </c>
      <c r="B173" s="385"/>
      <c r="C173" s="367"/>
      <c r="D173" s="368"/>
    </row>
    <row r="174" spans="1:4" ht="14.25">
      <c r="A174" s="98" t="s">
        <v>264</v>
      </c>
      <c r="B174" s="385"/>
      <c r="C174" s="367"/>
      <c r="D174" s="368"/>
    </row>
    <row r="175" spans="1:4" ht="14.25">
      <c r="A175" s="98" t="s">
        <v>256</v>
      </c>
      <c r="B175" s="385"/>
      <c r="C175" s="367">
        <v>206760</v>
      </c>
      <c r="D175" s="368">
        <v>1162089.09</v>
      </c>
    </row>
    <row r="176" spans="1:4" ht="14.25">
      <c r="A176" s="253" t="s">
        <v>257</v>
      </c>
      <c r="B176" s="385"/>
      <c r="C176" s="480">
        <f>C148-C165</f>
        <v>2022029.2100000011</v>
      </c>
      <c r="D176" s="481">
        <f>D148-D165</f>
        <v>-1753729.0499999989</v>
      </c>
    </row>
    <row r="177" spans="1:4" ht="14.25">
      <c r="A177" s="258" t="s">
        <v>265</v>
      </c>
      <c r="B177" s="382"/>
      <c r="C177" s="482"/>
      <c r="D177" s="483"/>
    </row>
    <row r="178" spans="1:4" ht="14.25">
      <c r="A178" s="253" t="s">
        <v>234</v>
      </c>
      <c r="B178" s="385"/>
      <c r="C178" s="480">
        <f>SUM(C179:C182)</f>
        <v>0</v>
      </c>
      <c r="D178" s="569">
        <f>SUM(D179:D182)</f>
        <v>0</v>
      </c>
    </row>
    <row r="179" spans="1:4" ht="28.5">
      <c r="A179" s="98" t="s">
        <v>849</v>
      </c>
      <c r="B179" s="386"/>
      <c r="C179" s="367"/>
      <c r="D179" s="368"/>
    </row>
    <row r="180" spans="1:4" ht="14.25">
      <c r="A180" s="98" t="s">
        <v>850</v>
      </c>
      <c r="B180" s="386"/>
      <c r="C180" s="367"/>
      <c r="D180" s="368"/>
    </row>
    <row r="181" spans="1:4" ht="14.25">
      <c r="A181" s="98" t="s">
        <v>851</v>
      </c>
      <c r="B181" s="385"/>
      <c r="C181" s="367"/>
      <c r="D181" s="368"/>
    </row>
    <row r="182" spans="1:4" ht="14.25">
      <c r="A182" s="98" t="s">
        <v>852</v>
      </c>
      <c r="B182" s="385"/>
      <c r="C182" s="367"/>
      <c r="D182" s="368"/>
    </row>
    <row r="183" spans="1:4" ht="14.25">
      <c r="A183" s="253" t="s">
        <v>235</v>
      </c>
      <c r="B183" s="385"/>
      <c r="C183" s="480">
        <f>SUM(C184:C192)</f>
        <v>1400000</v>
      </c>
      <c r="D183" s="569">
        <f>SUM(D184:D192)</f>
        <v>0</v>
      </c>
    </row>
    <row r="184" spans="1:4" ht="14.25">
      <c r="A184" s="98" t="s">
        <v>853</v>
      </c>
      <c r="B184" s="385"/>
      <c r="C184" s="367">
        <v>1400000</v>
      </c>
      <c r="D184" s="368"/>
    </row>
    <row r="185" spans="1:4" ht="14.25">
      <c r="A185" s="98" t="s">
        <v>854</v>
      </c>
      <c r="B185" s="385"/>
      <c r="C185" s="367"/>
      <c r="D185" s="368"/>
    </row>
    <row r="186" spans="1:4" ht="14.25">
      <c r="A186" s="98" t="s">
        <v>855</v>
      </c>
      <c r="B186" s="385"/>
      <c r="C186" s="367"/>
      <c r="D186" s="368"/>
    </row>
    <row r="187" spans="1:4" ht="14.25">
      <c r="A187" s="98" t="s">
        <v>856</v>
      </c>
      <c r="B187" s="385"/>
      <c r="C187" s="367"/>
      <c r="D187" s="368"/>
    </row>
    <row r="188" spans="1:4" ht="14.25">
      <c r="A188" s="98" t="s">
        <v>857</v>
      </c>
      <c r="B188" s="385"/>
      <c r="C188" s="367"/>
      <c r="D188" s="368"/>
    </row>
    <row r="189" spans="1:4" ht="14.25">
      <c r="A189" s="98" t="s">
        <v>858</v>
      </c>
      <c r="B189" s="385"/>
      <c r="C189" s="367"/>
      <c r="D189" s="368"/>
    </row>
    <row r="190" spans="1:4" ht="14.25">
      <c r="A190" s="98" t="s">
        <v>859</v>
      </c>
      <c r="B190" s="385"/>
      <c r="C190" s="367"/>
      <c r="D190" s="368"/>
    </row>
    <row r="191" spans="1:4" ht="14.25">
      <c r="A191" s="98" t="s">
        <v>860</v>
      </c>
      <c r="B191" s="385"/>
      <c r="C191" s="367"/>
      <c r="D191" s="368"/>
    </row>
    <row r="192" spans="1:4" ht="14.25">
      <c r="A192" s="98" t="s">
        <v>861</v>
      </c>
      <c r="B192" s="385"/>
      <c r="C192" s="367"/>
      <c r="D192" s="368"/>
    </row>
    <row r="193" spans="1:4" ht="14.25">
      <c r="A193" s="253" t="s">
        <v>862</v>
      </c>
      <c r="B193" s="385"/>
      <c r="C193" s="367">
        <f>C178-C183</f>
        <v>-1400000</v>
      </c>
      <c r="D193" s="368">
        <f>D178-D183</f>
        <v>0</v>
      </c>
    </row>
    <row r="194" spans="1:4" ht="14.25">
      <c r="A194" s="253" t="s">
        <v>863</v>
      </c>
      <c r="B194" s="385"/>
      <c r="C194" s="367">
        <f>C146+C176+C193</f>
        <v>-287783.88999999734</v>
      </c>
      <c r="D194" s="368">
        <f>D146+D176+D193</f>
        <v>-5585142.419999996</v>
      </c>
    </row>
    <row r="195" spans="1:4" ht="14.25">
      <c r="A195" s="253" t="s">
        <v>864</v>
      </c>
      <c r="B195" s="385"/>
      <c r="C195" s="367"/>
      <c r="D195" s="368"/>
    </row>
    <row r="196" spans="1:4" ht="14.25">
      <c r="A196" s="98" t="s">
        <v>867</v>
      </c>
      <c r="B196" s="385"/>
      <c r="C196" s="367"/>
      <c r="D196" s="368"/>
    </row>
    <row r="197" spans="1:4" ht="14.25">
      <c r="A197" s="253" t="s">
        <v>865</v>
      </c>
      <c r="B197" s="385"/>
      <c r="C197" s="367">
        <v>2543207.07</v>
      </c>
      <c r="D197" s="368">
        <v>8128349.49</v>
      </c>
    </row>
    <row r="198" spans="1:4" ht="14.25">
      <c r="A198" s="253" t="s">
        <v>866</v>
      </c>
      <c r="B198" s="385"/>
      <c r="C198" s="480">
        <f>C194+C197</f>
        <v>2255423.1800000025</v>
      </c>
      <c r="D198" s="481">
        <f>D194+D197</f>
        <v>2543207.070000004</v>
      </c>
    </row>
    <row r="199" spans="1:4" ht="15" thickBot="1">
      <c r="A199" s="259" t="s">
        <v>868</v>
      </c>
      <c r="B199" s="387"/>
      <c r="C199" s="370"/>
      <c r="D199" s="371"/>
    </row>
    <row r="200" spans="1:4" ht="14.25">
      <c r="A200" s="378"/>
      <c r="B200" s="379"/>
      <c r="C200" s="380"/>
      <c r="D200" s="380"/>
    </row>
    <row r="201" spans="1:4" ht="14.25">
      <c r="A201" s="218" t="s">
        <v>515</v>
      </c>
      <c r="B201" s="379"/>
      <c r="C201" s="380"/>
      <c r="D201" s="380"/>
    </row>
    <row r="202" spans="1:4" ht="14.25">
      <c r="A202" s="269" t="s">
        <v>516</v>
      </c>
      <c r="B202" s="379"/>
      <c r="C202" s="380"/>
      <c r="D202" s="380"/>
    </row>
    <row r="203" spans="1:4" ht="14.25">
      <c r="A203" s="378"/>
      <c r="B203" s="379"/>
      <c r="C203" s="380"/>
      <c r="D203" s="380"/>
    </row>
    <row r="204" spans="1:4" ht="15" thickBot="1">
      <c r="A204" s="218" t="s">
        <v>287</v>
      </c>
      <c r="B204" s="372"/>
      <c r="C204" s="372"/>
      <c r="D204" s="372"/>
    </row>
    <row r="205" spans="1:4" s="427" customFormat="1" ht="14.25">
      <c r="A205" s="424" t="s">
        <v>876</v>
      </c>
      <c r="B205" s="421"/>
      <c r="C205" s="421">
        <v>2003</v>
      </c>
      <c r="D205" s="425">
        <v>2002</v>
      </c>
    </row>
    <row r="206" spans="1:4" ht="14.25">
      <c r="A206" s="74" t="s">
        <v>869</v>
      </c>
      <c r="B206" s="367"/>
      <c r="C206" s="367"/>
      <c r="D206" s="506"/>
    </row>
    <row r="207" spans="1:4" ht="14.25">
      <c r="A207" s="74" t="s">
        <v>870</v>
      </c>
      <c r="B207" s="367"/>
      <c r="C207" s="367"/>
      <c r="D207" s="506"/>
    </row>
    <row r="208" spans="1:4" ht="14.25">
      <c r="A208" s="74" t="s">
        <v>871</v>
      </c>
      <c r="B208" s="367"/>
      <c r="C208" s="367"/>
      <c r="D208" s="506"/>
    </row>
    <row r="209" spans="1:4" ht="14.25">
      <c r="A209" s="74" t="s">
        <v>875</v>
      </c>
      <c r="B209" s="367"/>
      <c r="C209" s="367"/>
      <c r="D209" s="506"/>
    </row>
    <row r="210" spans="1:4" ht="14.25">
      <c r="A210" s="74" t="s">
        <v>872</v>
      </c>
      <c r="B210" s="367"/>
      <c r="C210" s="367">
        <v>12767.66</v>
      </c>
      <c r="D210" s="506">
        <v>29293.74</v>
      </c>
    </row>
    <row r="211" spans="1:4" ht="14.25">
      <c r="A211" s="74" t="s">
        <v>873</v>
      </c>
      <c r="B211" s="367"/>
      <c r="C211" s="506"/>
      <c r="D211" s="497"/>
    </row>
    <row r="212" spans="1:4" ht="15" thickBot="1">
      <c r="A212" s="217" t="s">
        <v>874</v>
      </c>
      <c r="B212" s="507"/>
      <c r="C212" s="507">
        <f>SUM(C206:C211)-C209</f>
        <v>12767.66</v>
      </c>
      <c r="D212" s="508">
        <f>SUM(D206:D211)-D209</f>
        <v>29293.74</v>
      </c>
    </row>
    <row r="213" spans="1:4" ht="14.25">
      <c r="A213" s="378"/>
      <c r="B213" s="379"/>
      <c r="C213" s="380"/>
      <c r="D213" s="380"/>
    </row>
    <row r="214" spans="1:4" ht="14.25">
      <c r="A214" s="378"/>
      <c r="B214" s="379"/>
      <c r="C214" s="380"/>
      <c r="D214" s="380"/>
    </row>
    <row r="215" spans="1:4" ht="15" thickBot="1">
      <c r="A215" s="218" t="s">
        <v>888</v>
      </c>
      <c r="B215" s="380"/>
      <c r="C215" s="380"/>
      <c r="D215" s="392"/>
    </row>
    <row r="216" spans="1:4" s="427" customFormat="1" ht="14.25">
      <c r="A216" s="424" t="s">
        <v>887</v>
      </c>
      <c r="B216" s="421"/>
      <c r="C216" s="421">
        <v>2003</v>
      </c>
      <c r="D216" s="425">
        <v>2002</v>
      </c>
    </row>
    <row r="217" spans="1:4" ht="14.25">
      <c r="A217" s="74" t="s">
        <v>304</v>
      </c>
      <c r="B217" s="495"/>
      <c r="C217" s="495">
        <f>C212</f>
        <v>12767.66</v>
      </c>
      <c r="D217" s="495">
        <v>29293.74</v>
      </c>
    </row>
    <row r="218" spans="1:4" ht="28.5">
      <c r="A218" s="74" t="s">
        <v>902</v>
      </c>
      <c r="B218" s="509"/>
      <c r="C218" s="509"/>
      <c r="D218" s="510"/>
    </row>
    <row r="219" spans="1:4" s="273" customFormat="1" ht="14.25">
      <c r="A219" s="74" t="s">
        <v>280</v>
      </c>
      <c r="B219" s="495"/>
      <c r="C219" s="495"/>
      <c r="D219" s="502"/>
    </row>
    <row r="220" spans="1:4" ht="15" thickBot="1">
      <c r="A220" s="217" t="s">
        <v>874</v>
      </c>
      <c r="B220" s="511"/>
      <c r="C220" s="511">
        <f>C217+C218</f>
        <v>12767.66</v>
      </c>
      <c r="D220" s="512">
        <f>D217+D218</f>
        <v>29293.74</v>
      </c>
    </row>
    <row r="221" spans="1:4" ht="14.25">
      <c r="A221" s="378"/>
      <c r="B221" s="379"/>
      <c r="C221" s="380"/>
      <c r="D221" s="380"/>
    </row>
    <row r="222" spans="1:4" ht="15" thickBot="1">
      <c r="A222" s="218" t="s">
        <v>903</v>
      </c>
      <c r="B222" s="372"/>
      <c r="C222" s="372"/>
      <c r="D222" s="372"/>
    </row>
    <row r="223" spans="1:4" s="427" customFormat="1" ht="14.25">
      <c r="A223" s="424" t="s">
        <v>984</v>
      </c>
      <c r="B223" s="421"/>
      <c r="C223" s="425">
        <v>2003</v>
      </c>
      <c r="D223" s="425">
        <v>2002</v>
      </c>
    </row>
    <row r="224" spans="1:4" ht="14.25">
      <c r="A224" s="74" t="s">
        <v>904</v>
      </c>
      <c r="B224" s="367"/>
      <c r="C224" s="367">
        <f>SUM(C225:C229)</f>
        <v>81305.64</v>
      </c>
      <c r="D224" s="368">
        <f>SUM(D225:D229)</f>
        <v>81539.96</v>
      </c>
    </row>
    <row r="225" spans="1:4" ht="14.25">
      <c r="A225" s="74" t="s">
        <v>909</v>
      </c>
      <c r="B225" s="367"/>
      <c r="C225" s="367"/>
      <c r="D225" s="367"/>
    </row>
    <row r="226" spans="1:4" ht="14.25">
      <c r="A226" s="74" t="s">
        <v>908</v>
      </c>
      <c r="B226" s="367"/>
      <c r="C226" s="367">
        <v>7665.4</v>
      </c>
      <c r="D226" s="367"/>
    </row>
    <row r="227" spans="1:4" ht="14.25">
      <c r="A227" s="74" t="s">
        <v>297</v>
      </c>
      <c r="B227" s="367"/>
      <c r="C227" s="367">
        <v>33640.17</v>
      </c>
      <c r="D227" s="367">
        <v>1540</v>
      </c>
    </row>
    <row r="228" spans="1:4" ht="14.25">
      <c r="A228" s="74" t="s">
        <v>298</v>
      </c>
      <c r="B228" s="367"/>
      <c r="C228" s="367">
        <v>40000.07</v>
      </c>
      <c r="D228" s="367">
        <v>79999.96</v>
      </c>
    </row>
    <row r="229" spans="1:4" ht="14.25">
      <c r="A229" s="74" t="s">
        <v>910</v>
      </c>
      <c r="B229" s="367"/>
      <c r="C229" s="367"/>
      <c r="D229" s="367"/>
    </row>
    <row r="230" spans="1:4" s="273" customFormat="1" ht="14.25">
      <c r="A230" s="74" t="s">
        <v>905</v>
      </c>
      <c r="B230" s="367"/>
      <c r="C230" s="367"/>
      <c r="D230" s="367">
        <v>1200</v>
      </c>
    </row>
    <row r="231" spans="1:4" ht="14.25">
      <c r="A231" s="74" t="s">
        <v>906</v>
      </c>
      <c r="B231" s="367"/>
      <c r="C231" s="367"/>
      <c r="D231" s="367">
        <v>3000</v>
      </c>
    </row>
    <row r="232" spans="1:4" ht="15" thickBot="1">
      <c r="A232" s="217" t="s">
        <v>907</v>
      </c>
      <c r="B232" s="507"/>
      <c r="C232" s="507">
        <f>C224+C230+C231</f>
        <v>81305.64</v>
      </c>
      <c r="D232" s="508">
        <f>D224+D230+D231</f>
        <v>85739.96</v>
      </c>
    </row>
    <row r="233" spans="1:4" ht="14.25">
      <c r="A233" s="378"/>
      <c r="B233" s="379"/>
      <c r="C233" s="380"/>
      <c r="D233" s="380"/>
    </row>
    <row r="234" spans="1:4" ht="14.25">
      <c r="A234" s="361"/>
      <c r="B234" s="359"/>
      <c r="C234" s="360"/>
      <c r="D234" s="360"/>
    </row>
    <row r="235" spans="1:4" ht="15" thickBot="1">
      <c r="A235" s="218" t="s">
        <v>302</v>
      </c>
      <c r="B235" s="372"/>
      <c r="C235" s="372"/>
      <c r="D235" s="372"/>
    </row>
    <row r="236" spans="1:4" s="427" customFormat="1" ht="14.25">
      <c r="A236" s="424" t="s">
        <v>303</v>
      </c>
      <c r="B236" s="421"/>
      <c r="C236" s="425">
        <v>2003</v>
      </c>
      <c r="D236" s="425">
        <v>2002</v>
      </c>
    </row>
    <row r="237" spans="1:4" s="273" customFormat="1" ht="14.25">
      <c r="A237" s="74" t="s">
        <v>304</v>
      </c>
      <c r="B237" s="367"/>
      <c r="C237" s="367">
        <f>C232</f>
        <v>81305.64</v>
      </c>
      <c r="D237" s="506">
        <v>85739.96</v>
      </c>
    </row>
    <row r="238" spans="1:4" ht="28.5">
      <c r="A238" s="74" t="s">
        <v>902</v>
      </c>
      <c r="B238" s="491"/>
      <c r="C238" s="513"/>
      <c r="D238" s="510"/>
    </row>
    <row r="239" spans="1:4" ht="14.25">
      <c r="A239" s="74" t="s">
        <v>1027</v>
      </c>
      <c r="B239" s="367"/>
      <c r="C239" s="506"/>
      <c r="D239" s="497"/>
    </row>
    <row r="240" spans="1:4" ht="15" thickBot="1">
      <c r="A240" s="217" t="s">
        <v>388</v>
      </c>
      <c r="B240" s="507"/>
      <c r="C240" s="507">
        <f>C237+C238</f>
        <v>81305.64</v>
      </c>
      <c r="D240" s="508">
        <f>D237+D238</f>
        <v>85739.96</v>
      </c>
    </row>
    <row r="241" spans="1:4" ht="14.25">
      <c r="A241" s="361"/>
      <c r="B241" s="359"/>
      <c r="C241" s="360"/>
      <c r="D241" s="360"/>
    </row>
    <row r="242" spans="1:4" ht="14.25">
      <c r="A242" s="361"/>
      <c r="B242" s="359"/>
      <c r="C242" s="360"/>
      <c r="D242" s="360"/>
    </row>
    <row r="243" spans="1:4" ht="15" thickBot="1">
      <c r="A243" s="218" t="s">
        <v>305</v>
      </c>
      <c r="B243" s="372"/>
      <c r="C243" s="372"/>
      <c r="D243" s="372"/>
    </row>
    <row r="244" spans="1:4" s="427" customFormat="1" ht="14.25">
      <c r="A244" s="424" t="s">
        <v>389</v>
      </c>
      <c r="B244" s="421"/>
      <c r="C244" s="425">
        <v>2003</v>
      </c>
      <c r="D244" s="425">
        <v>2002</v>
      </c>
    </row>
    <row r="245" spans="1:4" ht="28.5">
      <c r="A245" s="74" t="s">
        <v>390</v>
      </c>
      <c r="B245" s="491"/>
      <c r="C245" s="513">
        <v>0</v>
      </c>
      <c r="D245" s="513">
        <v>0</v>
      </c>
    </row>
    <row r="246" spans="1:4" ht="14.25">
      <c r="A246" s="74" t="s">
        <v>307</v>
      </c>
      <c r="B246" s="367"/>
      <c r="C246" s="506">
        <v>0</v>
      </c>
      <c r="D246" s="506">
        <v>0</v>
      </c>
    </row>
    <row r="247" spans="1:4" ht="14.25">
      <c r="A247" s="74" t="s">
        <v>280</v>
      </c>
      <c r="B247" s="367"/>
      <c r="C247" s="506"/>
      <c r="D247" s="497"/>
    </row>
    <row r="248" spans="1:4" ht="15" thickBot="1">
      <c r="A248" s="217" t="s">
        <v>306</v>
      </c>
      <c r="B248" s="507"/>
      <c r="C248" s="507">
        <f>C245</f>
        <v>0</v>
      </c>
      <c r="D248" s="508">
        <f>D245</f>
        <v>0</v>
      </c>
    </row>
    <row r="249" spans="1:4" ht="14.25">
      <c r="A249" s="361"/>
      <c r="B249" s="359"/>
      <c r="C249" s="360"/>
      <c r="D249" s="360"/>
    </row>
    <row r="250" spans="1:4" s="273" customFormat="1" ht="15" thickBot="1">
      <c r="A250" s="218" t="s">
        <v>309</v>
      </c>
      <c r="B250" s="372"/>
      <c r="C250" s="372"/>
      <c r="D250" s="372"/>
    </row>
    <row r="251" spans="1:4" s="427" customFormat="1" ht="14.25">
      <c r="A251" s="424" t="s">
        <v>391</v>
      </c>
      <c r="B251" s="421"/>
      <c r="C251" s="425">
        <v>2003</v>
      </c>
      <c r="D251" s="425">
        <v>2002</v>
      </c>
    </row>
    <row r="252" spans="1:4" ht="14.25">
      <c r="A252" s="74" t="s">
        <v>392</v>
      </c>
      <c r="B252" s="367"/>
      <c r="C252" s="367">
        <f>SUM(C253:C262)</f>
        <v>0</v>
      </c>
      <c r="D252" s="368">
        <f>SUM(D253:D262)</f>
        <v>0</v>
      </c>
    </row>
    <row r="253" spans="1:4" ht="14.25">
      <c r="A253" s="74" t="s">
        <v>160</v>
      </c>
      <c r="B253" s="367"/>
      <c r="C253" s="367"/>
      <c r="D253" s="368"/>
    </row>
    <row r="254" spans="1:4" ht="14.25">
      <c r="A254" s="74" t="s">
        <v>280</v>
      </c>
      <c r="B254" s="367"/>
      <c r="C254" s="367"/>
      <c r="D254" s="368"/>
    </row>
    <row r="255" spans="1:4" ht="14.25">
      <c r="A255" s="74" t="s">
        <v>161</v>
      </c>
      <c r="B255" s="367"/>
      <c r="C255" s="367"/>
      <c r="D255" s="368"/>
    </row>
    <row r="256" spans="1:4" ht="14.25">
      <c r="A256" s="74" t="s">
        <v>280</v>
      </c>
      <c r="B256" s="367"/>
      <c r="C256" s="367"/>
      <c r="D256" s="368"/>
    </row>
    <row r="257" spans="1:4" ht="14.25">
      <c r="A257" s="74" t="s">
        <v>162</v>
      </c>
      <c r="B257" s="367"/>
      <c r="C257" s="367"/>
      <c r="D257" s="368"/>
    </row>
    <row r="258" spans="1:4" s="273" customFormat="1" ht="14.25">
      <c r="A258" s="74" t="s">
        <v>280</v>
      </c>
      <c r="B258" s="367"/>
      <c r="C258" s="367"/>
      <c r="D258" s="368"/>
    </row>
    <row r="259" spans="1:4" ht="14.25">
      <c r="A259" s="74" t="s">
        <v>163</v>
      </c>
      <c r="B259" s="367"/>
      <c r="C259" s="367"/>
      <c r="D259" s="368"/>
    </row>
    <row r="260" spans="1:4" ht="14.25">
      <c r="A260" s="74" t="s">
        <v>280</v>
      </c>
      <c r="B260" s="367"/>
      <c r="C260" s="367"/>
      <c r="D260" s="368"/>
    </row>
    <row r="261" spans="1:4" ht="14.25">
      <c r="A261" s="74" t="s">
        <v>164</v>
      </c>
      <c r="B261" s="367"/>
      <c r="C261" s="367"/>
      <c r="D261" s="368"/>
    </row>
    <row r="262" spans="1:4" ht="14.25">
      <c r="A262" s="74" t="s">
        <v>280</v>
      </c>
      <c r="B262" s="367"/>
      <c r="C262" s="367"/>
      <c r="D262" s="368"/>
    </row>
    <row r="263" spans="1:4" ht="14.25">
      <c r="A263" s="74" t="s">
        <v>393</v>
      </c>
      <c r="B263" s="367"/>
      <c r="C263" s="367">
        <f>SUM(C264)</f>
        <v>353094.68</v>
      </c>
      <c r="D263" s="368"/>
    </row>
    <row r="264" spans="1:4" ht="14.25">
      <c r="A264" s="74" t="s">
        <v>1136</v>
      </c>
      <c r="B264" s="367"/>
      <c r="C264" s="567">
        <f>123928+91666.68+137500</f>
        <v>353094.68</v>
      </c>
      <c r="D264" s="368"/>
    </row>
    <row r="265" spans="1:4" s="273" customFormat="1" ht="14.25">
      <c r="A265" s="74" t="s">
        <v>889</v>
      </c>
      <c r="B265" s="367"/>
      <c r="C265" s="367">
        <f>C252+C263</f>
        <v>353094.68</v>
      </c>
      <c r="D265" s="368">
        <f>D252+D263</f>
        <v>0</v>
      </c>
    </row>
    <row r="266" spans="1:4" ht="14.25">
      <c r="A266" s="74" t="s">
        <v>394</v>
      </c>
      <c r="B266" s="367"/>
      <c r="C266" s="367"/>
      <c r="D266" s="368"/>
    </row>
    <row r="267" spans="1:4" ht="15" thickBot="1">
      <c r="A267" s="217" t="s">
        <v>395</v>
      </c>
      <c r="B267" s="507"/>
      <c r="C267" s="507">
        <f>C265+C266</f>
        <v>353094.68</v>
      </c>
      <c r="D267" s="508">
        <f>D265+D266</f>
        <v>0</v>
      </c>
    </row>
    <row r="268" spans="1:4" ht="14.25">
      <c r="A268" s="361"/>
      <c r="B268" s="359"/>
      <c r="C268" s="360"/>
      <c r="D268" s="360"/>
    </row>
    <row r="269" spans="1:4" ht="14.25">
      <c r="A269" s="361"/>
      <c r="B269" s="359"/>
      <c r="C269" s="360"/>
      <c r="D269" s="360"/>
    </row>
    <row r="270" spans="1:4" ht="15" thickBot="1">
      <c r="A270" s="218" t="s">
        <v>312</v>
      </c>
      <c r="B270" s="372"/>
      <c r="C270" s="372"/>
      <c r="D270" s="372"/>
    </row>
    <row r="271" spans="1:4" s="427" customFormat="1" ht="14.25">
      <c r="A271" s="424" t="s">
        <v>165</v>
      </c>
      <c r="B271" s="421"/>
      <c r="C271" s="425">
        <v>2003</v>
      </c>
      <c r="D271" s="425">
        <v>2002</v>
      </c>
    </row>
    <row r="272" spans="1:4" ht="14.25">
      <c r="A272" s="74" t="s">
        <v>313</v>
      </c>
      <c r="B272" s="367"/>
      <c r="C272" s="367">
        <v>0</v>
      </c>
      <c r="D272" s="368"/>
    </row>
    <row r="273" spans="1:4" ht="14.25">
      <c r="A273" s="74" t="s">
        <v>280</v>
      </c>
      <c r="B273" s="367"/>
      <c r="C273" s="367"/>
      <c r="D273" s="368"/>
    </row>
    <row r="274" spans="1:4" ht="14.25">
      <c r="A274" s="74" t="s">
        <v>290</v>
      </c>
      <c r="B274" s="367"/>
      <c r="C274" s="367">
        <f>SUM(C275)</f>
        <v>353094.68</v>
      </c>
      <c r="D274" s="368"/>
    </row>
    <row r="275" spans="1:4" ht="14.25">
      <c r="A275" s="74" t="s">
        <v>1136</v>
      </c>
      <c r="B275" s="367"/>
      <c r="C275" s="567">
        <f>C264</f>
        <v>353094.68</v>
      </c>
      <c r="D275" s="368"/>
    </row>
    <row r="276" spans="1:4" ht="14.25">
      <c r="A276" s="74" t="s">
        <v>292</v>
      </c>
      <c r="B276" s="367"/>
      <c r="C276" s="367"/>
      <c r="D276" s="368"/>
    </row>
    <row r="277" spans="1:4" ht="14.25">
      <c r="A277" s="74" t="s">
        <v>280</v>
      </c>
      <c r="B277" s="367"/>
      <c r="C277" s="367"/>
      <c r="D277" s="368"/>
    </row>
    <row r="278" spans="1:4" ht="14.25">
      <c r="A278" s="74" t="s">
        <v>314</v>
      </c>
      <c r="B278" s="367"/>
      <c r="C278" s="367">
        <f>C272+C274-C276</f>
        <v>353094.68</v>
      </c>
      <c r="D278" s="368">
        <f>D272+D274-D276</f>
        <v>0</v>
      </c>
    </row>
    <row r="279" spans="1:4" ht="15" thickBot="1">
      <c r="A279" s="257" t="s">
        <v>280</v>
      </c>
      <c r="B279" s="370"/>
      <c r="C279" s="370"/>
      <c r="D279" s="371"/>
    </row>
    <row r="280" spans="1:4" ht="14.25">
      <c r="A280" s="361"/>
      <c r="B280" s="359"/>
      <c r="C280" s="360"/>
      <c r="D280" s="360"/>
    </row>
    <row r="281" spans="1:4" ht="14.25">
      <c r="A281" s="361"/>
      <c r="B281" s="359"/>
      <c r="C281" s="360"/>
      <c r="D281" s="360"/>
    </row>
    <row r="282" spans="1:4" ht="15" thickBot="1">
      <c r="A282" s="218" t="s">
        <v>315</v>
      </c>
      <c r="B282" s="372"/>
      <c r="C282" s="372"/>
      <c r="D282" s="372"/>
    </row>
    <row r="283" spans="1:4" s="427" customFormat="1" ht="28.5">
      <c r="A283" s="424" t="s">
        <v>166</v>
      </c>
      <c r="B283" s="421"/>
      <c r="C283" s="425">
        <v>2003</v>
      </c>
      <c r="D283" s="425">
        <v>2002</v>
      </c>
    </row>
    <row r="284" spans="1:4" ht="14.25">
      <c r="A284" s="74" t="s">
        <v>167</v>
      </c>
      <c r="B284" s="367"/>
      <c r="C284" s="367"/>
      <c r="D284" s="368"/>
    </row>
    <row r="285" spans="1:4" s="273" customFormat="1" ht="14.25">
      <c r="A285" s="74" t="s">
        <v>275</v>
      </c>
      <c r="B285" s="367"/>
      <c r="C285" s="367"/>
      <c r="D285" s="368"/>
    </row>
    <row r="286" spans="1:4" ht="14.25">
      <c r="A286" s="74" t="s">
        <v>280</v>
      </c>
      <c r="B286" s="367"/>
      <c r="C286" s="367"/>
      <c r="D286" s="368"/>
    </row>
    <row r="287" spans="1:4" ht="14.25">
      <c r="A287" s="74" t="s">
        <v>276</v>
      </c>
      <c r="B287" s="367"/>
      <c r="C287" s="367"/>
      <c r="D287" s="368"/>
    </row>
    <row r="288" spans="1:4" ht="14.25">
      <c r="A288" s="74" t="s">
        <v>280</v>
      </c>
      <c r="B288" s="367"/>
      <c r="C288" s="367"/>
      <c r="D288" s="368"/>
    </row>
    <row r="289" spans="1:4" ht="29.25" thickBot="1">
      <c r="A289" s="257" t="s">
        <v>168</v>
      </c>
      <c r="B289" s="507"/>
      <c r="C289" s="507">
        <f>C284+C285-C287</f>
        <v>0</v>
      </c>
      <c r="D289" s="508">
        <f>D284+D285-D287</f>
        <v>0</v>
      </c>
    </row>
    <row r="290" spans="1:4" ht="14.25">
      <c r="A290" s="361"/>
      <c r="B290" s="359"/>
      <c r="C290" s="360"/>
      <c r="D290" s="360"/>
    </row>
    <row r="291" spans="1:4" ht="14.25">
      <c r="A291" s="361"/>
      <c r="B291" s="359"/>
      <c r="C291" s="360"/>
      <c r="D291" s="360"/>
    </row>
    <row r="292" spans="1:4" ht="15" thickBot="1">
      <c r="A292" s="218" t="s">
        <v>327</v>
      </c>
      <c r="B292" s="372"/>
      <c r="C292" s="372"/>
      <c r="D292" s="372"/>
    </row>
    <row r="293" spans="1:4" s="427" customFormat="1" ht="14.25">
      <c r="A293" s="424" t="s">
        <v>169</v>
      </c>
      <c r="B293" s="421"/>
      <c r="C293" s="425">
        <v>2003</v>
      </c>
      <c r="D293" s="425">
        <v>2002</v>
      </c>
    </row>
    <row r="294" spans="1:4" ht="14.25">
      <c r="A294" s="74" t="s">
        <v>170</v>
      </c>
      <c r="B294" s="367"/>
      <c r="C294" s="367">
        <f>C267</f>
        <v>353094.68</v>
      </c>
      <c r="D294" s="368"/>
    </row>
    <row r="295" spans="1:4" ht="14.25">
      <c r="A295" s="74" t="s">
        <v>171</v>
      </c>
      <c r="B295" s="367"/>
      <c r="C295" s="367">
        <f>C297+C299+C301+C302</f>
        <v>0</v>
      </c>
      <c r="D295" s="368">
        <f>D297+D299+D301+D302</f>
        <v>0</v>
      </c>
    </row>
    <row r="296" spans="1:4" ht="14.25">
      <c r="A296" s="74" t="s">
        <v>172</v>
      </c>
      <c r="B296" s="367"/>
      <c r="C296" s="367"/>
      <c r="D296" s="368"/>
    </row>
    <row r="297" spans="1:4" s="273" customFormat="1" ht="14.25">
      <c r="A297" s="74" t="s">
        <v>173</v>
      </c>
      <c r="B297" s="367"/>
      <c r="C297" s="367"/>
      <c r="D297" s="368"/>
    </row>
    <row r="298" spans="1:4" ht="14.25">
      <c r="A298" s="74" t="s">
        <v>316</v>
      </c>
      <c r="B298" s="367"/>
      <c r="C298" s="367"/>
      <c r="D298" s="368"/>
    </row>
    <row r="299" spans="1:4" ht="14.25">
      <c r="A299" s="74" t="s">
        <v>173</v>
      </c>
      <c r="B299" s="367"/>
      <c r="C299" s="367"/>
      <c r="D299" s="368"/>
    </row>
    <row r="300" spans="1:4" ht="14.25">
      <c r="A300" s="74" t="s">
        <v>317</v>
      </c>
      <c r="B300" s="367"/>
      <c r="C300" s="367"/>
      <c r="D300" s="368"/>
    </row>
    <row r="301" spans="1:4" ht="14.25">
      <c r="A301" s="74" t="s">
        <v>173</v>
      </c>
      <c r="B301" s="367"/>
      <c r="C301" s="367"/>
      <c r="D301" s="368"/>
    </row>
    <row r="302" spans="1:4" ht="14.25">
      <c r="A302" s="74" t="s">
        <v>174</v>
      </c>
      <c r="B302" s="367"/>
      <c r="C302" s="367"/>
      <c r="D302" s="368"/>
    </row>
    <row r="303" spans="1:4" ht="15" thickBot="1">
      <c r="A303" s="217" t="s">
        <v>175</v>
      </c>
      <c r="B303" s="507"/>
      <c r="C303" s="507">
        <f>C294+C295</f>
        <v>353094.68</v>
      </c>
      <c r="D303" s="508">
        <f>D294+D295</f>
        <v>0</v>
      </c>
    </row>
    <row r="304" spans="1:4" ht="14.25">
      <c r="A304" s="361"/>
      <c r="B304" s="359"/>
      <c r="C304" s="360"/>
      <c r="D304" s="360"/>
    </row>
    <row r="305" spans="1:4" ht="15" thickBot="1">
      <c r="A305" s="218" t="s">
        <v>176</v>
      </c>
      <c r="B305" s="372"/>
      <c r="C305" s="372"/>
      <c r="D305" s="372"/>
    </row>
    <row r="306" spans="1:4" s="427" customFormat="1" ht="14.25">
      <c r="A306" s="424" t="s">
        <v>177</v>
      </c>
      <c r="B306" s="421"/>
      <c r="C306" s="425">
        <v>2003</v>
      </c>
      <c r="D306" s="425">
        <v>2002</v>
      </c>
    </row>
    <row r="307" spans="1:4" s="273" customFormat="1" ht="14.25">
      <c r="A307" s="74" t="s">
        <v>313</v>
      </c>
      <c r="B307" s="367"/>
      <c r="C307" s="367"/>
      <c r="D307" s="368"/>
    </row>
    <row r="308" spans="1:4" ht="14.25">
      <c r="A308" s="74" t="s">
        <v>280</v>
      </c>
      <c r="B308" s="367"/>
      <c r="C308" s="367"/>
      <c r="D308" s="368"/>
    </row>
    <row r="309" spans="1:4" ht="14.25">
      <c r="A309" s="74" t="s">
        <v>290</v>
      </c>
      <c r="B309" s="367"/>
      <c r="C309" s="367"/>
      <c r="D309" s="368"/>
    </row>
    <row r="310" spans="1:4" ht="14.25">
      <c r="A310" s="74" t="s">
        <v>280</v>
      </c>
      <c r="B310" s="367"/>
      <c r="C310" s="367"/>
      <c r="D310" s="368"/>
    </row>
    <row r="311" spans="1:4" ht="14.25">
      <c r="A311" s="74" t="s">
        <v>292</v>
      </c>
      <c r="B311" s="367"/>
      <c r="C311" s="367"/>
      <c r="D311" s="368"/>
    </row>
    <row r="312" spans="1:4" ht="14.25">
      <c r="A312" s="74" t="s">
        <v>280</v>
      </c>
      <c r="B312" s="367"/>
      <c r="C312" s="367"/>
      <c r="D312" s="368"/>
    </row>
    <row r="313" spans="1:4" ht="14.25">
      <c r="A313" s="74" t="s">
        <v>314</v>
      </c>
      <c r="B313" s="480"/>
      <c r="C313" s="480">
        <f>C307+C309-C311</f>
        <v>0</v>
      </c>
      <c r="D313" s="481">
        <f>D307+D309-D311</f>
        <v>0</v>
      </c>
    </row>
    <row r="314" spans="1:4" ht="15" thickBot="1">
      <c r="A314" s="257" t="s">
        <v>280</v>
      </c>
      <c r="B314" s="370"/>
      <c r="C314" s="370"/>
      <c r="D314" s="371"/>
    </row>
    <row r="315" spans="1:4" ht="14.25">
      <c r="A315" s="361"/>
      <c r="B315" s="359"/>
      <c r="C315" s="360"/>
      <c r="D315" s="360"/>
    </row>
    <row r="316" spans="1:4" ht="14.25">
      <c r="A316" s="361"/>
      <c r="B316" s="359"/>
      <c r="C316" s="360"/>
      <c r="D316" s="360"/>
    </row>
    <row r="317" spans="1:4" ht="15" thickBot="1">
      <c r="A317" s="218" t="s">
        <v>178</v>
      </c>
      <c r="B317" s="372"/>
      <c r="C317" s="372"/>
      <c r="D317" s="372"/>
    </row>
    <row r="318" spans="1:4" s="427" customFormat="1" ht="28.5">
      <c r="A318" s="424" t="s">
        <v>931</v>
      </c>
      <c r="B318" s="421"/>
      <c r="C318" s="425">
        <v>2003</v>
      </c>
      <c r="D318" s="425">
        <v>2002</v>
      </c>
    </row>
    <row r="319" spans="1:4" ht="14.25">
      <c r="A319" s="74" t="s">
        <v>313</v>
      </c>
      <c r="B319" s="367"/>
      <c r="C319" s="367">
        <v>0</v>
      </c>
      <c r="D319" s="368"/>
    </row>
    <row r="320" spans="1:4" s="273" customFormat="1" ht="14.25">
      <c r="A320" s="74" t="s">
        <v>1027</v>
      </c>
      <c r="B320" s="367"/>
      <c r="C320" s="367"/>
      <c r="D320" s="368"/>
    </row>
    <row r="321" spans="1:4" ht="14.25">
      <c r="A321" s="74" t="s">
        <v>290</v>
      </c>
      <c r="B321" s="367"/>
      <c r="C321" s="367">
        <f>C322</f>
        <v>0</v>
      </c>
      <c r="D321" s="368"/>
    </row>
    <row r="322" spans="1:4" ht="14.25">
      <c r="A322" s="74" t="s">
        <v>1047</v>
      </c>
      <c r="B322" s="367"/>
      <c r="C322" s="367"/>
      <c r="D322" s="368"/>
    </row>
    <row r="323" spans="1:4" ht="14.25">
      <c r="A323" s="74" t="s">
        <v>292</v>
      </c>
      <c r="B323" s="367"/>
      <c r="C323" s="367"/>
      <c r="D323" s="368"/>
    </row>
    <row r="324" spans="1:4" ht="14.25">
      <c r="A324" s="74" t="s">
        <v>1027</v>
      </c>
      <c r="B324" s="367"/>
      <c r="C324" s="367"/>
      <c r="D324" s="368"/>
    </row>
    <row r="325" spans="1:4" ht="14.25">
      <c r="A325" s="74" t="s">
        <v>314</v>
      </c>
      <c r="B325" s="480"/>
      <c r="C325" s="480">
        <f>C319+C321-C323</f>
        <v>0</v>
      </c>
      <c r="D325" s="481">
        <f>D319-D321-D323</f>
        <v>0</v>
      </c>
    </row>
    <row r="326" spans="1:4" ht="15" thickBot="1">
      <c r="A326" s="257" t="s">
        <v>1027</v>
      </c>
      <c r="B326" s="370"/>
      <c r="C326" s="370"/>
      <c r="D326" s="371"/>
    </row>
    <row r="327" spans="1:4" ht="14.25">
      <c r="A327" s="361"/>
      <c r="B327" s="359"/>
      <c r="C327" s="360"/>
      <c r="D327" s="360"/>
    </row>
    <row r="328" spans="1:4" ht="14.25">
      <c r="A328" s="361"/>
      <c r="B328" s="359"/>
      <c r="C328" s="360"/>
      <c r="D328" s="360"/>
    </row>
    <row r="329" spans="1:4" ht="15" thickBot="1">
      <c r="A329" s="393" t="s">
        <v>932</v>
      </c>
      <c r="B329" s="394"/>
      <c r="C329" s="394"/>
      <c r="D329" s="394"/>
    </row>
    <row r="330" spans="1:4" s="427" customFormat="1" ht="14.25">
      <c r="A330" s="424" t="s">
        <v>933</v>
      </c>
      <c r="B330" s="421"/>
      <c r="C330" s="425">
        <v>2003</v>
      </c>
      <c r="D330" s="425">
        <v>2002</v>
      </c>
    </row>
    <row r="331" spans="1:4" ht="14.25">
      <c r="A331" s="74" t="s">
        <v>934</v>
      </c>
      <c r="B331" s="514"/>
      <c r="C331" s="514">
        <f>SUM(C332:C338)</f>
        <v>20630670.63</v>
      </c>
      <c r="D331" s="497">
        <f>SUM(D332:D338)</f>
        <v>18620227.35</v>
      </c>
    </row>
    <row r="332" spans="1:4" s="273" customFormat="1" ht="14.25">
      <c r="A332" s="74" t="s">
        <v>942</v>
      </c>
      <c r="B332" s="514"/>
      <c r="C332" s="514">
        <f>24964804.7-C348-C364-949362.93</f>
        <v>20047053.77</v>
      </c>
      <c r="D332" s="514">
        <v>16338696.770000001</v>
      </c>
    </row>
    <row r="333" spans="1:4" ht="14.25">
      <c r="A333" s="74" t="s">
        <v>943</v>
      </c>
      <c r="B333" s="514"/>
      <c r="C333" s="514"/>
      <c r="D333" s="514"/>
    </row>
    <row r="334" spans="1:4" ht="14.25">
      <c r="A334" s="74" t="s">
        <v>944</v>
      </c>
      <c r="B334" s="514"/>
      <c r="C334" s="514"/>
      <c r="D334" s="514"/>
    </row>
    <row r="335" spans="1:4" ht="14.25">
      <c r="A335" s="74" t="s">
        <v>280</v>
      </c>
      <c r="B335" s="514"/>
      <c r="C335" s="514"/>
      <c r="D335" s="514"/>
    </row>
    <row r="336" spans="1:4" ht="14.25">
      <c r="A336" s="74" t="s">
        <v>945</v>
      </c>
      <c r="B336" s="517"/>
      <c r="C336" s="517">
        <f>821393.47-237776.61</f>
        <v>583616.86</v>
      </c>
      <c r="D336" s="517">
        <v>2281530.58</v>
      </c>
    </row>
    <row r="337" spans="1:4" ht="14.25">
      <c r="A337" s="74" t="s">
        <v>946</v>
      </c>
      <c r="B337" s="514"/>
      <c r="C337" s="514"/>
      <c r="D337" s="497"/>
    </row>
    <row r="338" spans="1:4" ht="14.25">
      <c r="A338" s="74" t="s">
        <v>280</v>
      </c>
      <c r="B338" s="514"/>
      <c r="C338" s="514"/>
      <c r="D338" s="497"/>
    </row>
    <row r="339" spans="1:4" ht="14.25">
      <c r="A339" s="74" t="s">
        <v>935</v>
      </c>
      <c r="B339" s="514"/>
      <c r="C339" s="514">
        <f>SUM(C340:C346)</f>
        <v>0</v>
      </c>
      <c r="D339" s="497">
        <f>SUM(D340:D346)</f>
        <v>0</v>
      </c>
    </row>
    <row r="340" spans="1:4" ht="14.25">
      <c r="A340" s="74" t="s">
        <v>942</v>
      </c>
      <c r="B340" s="514"/>
      <c r="C340" s="514"/>
      <c r="D340" s="497"/>
    </row>
    <row r="341" spans="1:4" ht="14.25">
      <c r="A341" s="74" t="s">
        <v>943</v>
      </c>
      <c r="B341" s="514"/>
      <c r="C341" s="514"/>
      <c r="D341" s="497"/>
    </row>
    <row r="342" spans="1:4" ht="14.25">
      <c r="A342" s="74" t="s">
        <v>944</v>
      </c>
      <c r="B342" s="514"/>
      <c r="C342" s="514"/>
      <c r="D342" s="497"/>
    </row>
    <row r="343" spans="1:4" ht="14.25">
      <c r="A343" s="74" t="s">
        <v>280</v>
      </c>
      <c r="B343" s="514"/>
      <c r="C343" s="514"/>
      <c r="D343" s="497"/>
    </row>
    <row r="344" spans="1:4" s="273" customFormat="1" ht="14.25">
      <c r="A344" s="74" t="s">
        <v>945</v>
      </c>
      <c r="B344" s="514"/>
      <c r="C344" s="514"/>
      <c r="D344" s="497"/>
    </row>
    <row r="345" spans="1:4" ht="14.25">
      <c r="A345" s="74" t="s">
        <v>946</v>
      </c>
      <c r="B345" s="514"/>
      <c r="C345" s="514"/>
      <c r="D345" s="497"/>
    </row>
    <row r="346" spans="1:4" ht="14.25">
      <c r="A346" s="74" t="s">
        <v>280</v>
      </c>
      <c r="B346" s="514"/>
      <c r="C346" s="514"/>
      <c r="D346" s="497"/>
    </row>
    <row r="347" spans="1:4" ht="14.25">
      <c r="A347" s="74" t="s">
        <v>936</v>
      </c>
      <c r="B347" s="514"/>
      <c r="C347" s="514">
        <f>SUM(C348:C354)</f>
        <v>3967368</v>
      </c>
      <c r="D347" s="497">
        <f>SUM(D348:D354)</f>
        <v>5133552.65</v>
      </c>
    </row>
    <row r="348" spans="1:4" ht="14.25">
      <c r="A348" s="74" t="s">
        <v>942</v>
      </c>
      <c r="B348" s="514"/>
      <c r="C348" s="514">
        <f>10200175-9180157.5+2947350.5</f>
        <v>3967368</v>
      </c>
      <c r="D348" s="517">
        <f>10233640.15-5100087.5</f>
        <v>5133552.65</v>
      </c>
    </row>
    <row r="349" spans="1:4" ht="14.25">
      <c r="A349" s="74" t="s">
        <v>943</v>
      </c>
      <c r="B349" s="514"/>
      <c r="C349" s="514"/>
      <c r="D349" s="497"/>
    </row>
    <row r="350" spans="1:4" ht="14.25">
      <c r="A350" s="74" t="s">
        <v>944</v>
      </c>
      <c r="B350" s="514"/>
      <c r="C350" s="514"/>
      <c r="D350" s="497"/>
    </row>
    <row r="351" spans="1:4" ht="14.25">
      <c r="A351" s="74" t="s">
        <v>280</v>
      </c>
      <c r="B351" s="514"/>
      <c r="C351" s="514"/>
      <c r="D351" s="497"/>
    </row>
    <row r="352" spans="1:4" ht="14.25">
      <c r="A352" s="74" t="s">
        <v>945</v>
      </c>
      <c r="B352" s="514"/>
      <c r="C352" s="514"/>
      <c r="D352" s="497"/>
    </row>
    <row r="353" spans="1:4" ht="14.25">
      <c r="A353" s="74" t="s">
        <v>946</v>
      </c>
      <c r="B353" s="514"/>
      <c r="C353" s="514"/>
      <c r="D353" s="497"/>
    </row>
    <row r="354" spans="1:4" ht="14.25">
      <c r="A354" s="74" t="s">
        <v>280</v>
      </c>
      <c r="B354" s="514"/>
      <c r="C354" s="514"/>
      <c r="D354" s="497"/>
    </row>
    <row r="355" spans="1:4" ht="14.25">
      <c r="A355" s="74" t="s">
        <v>938</v>
      </c>
      <c r="B355" s="514"/>
      <c r="C355" s="514">
        <f>SUM(C356:C362)</f>
        <v>0</v>
      </c>
      <c r="D355" s="497">
        <f>SUM(D356:D362)</f>
        <v>0</v>
      </c>
    </row>
    <row r="356" spans="1:4" ht="14.25">
      <c r="A356" s="74" t="s">
        <v>942</v>
      </c>
      <c r="B356" s="514"/>
      <c r="C356" s="514"/>
      <c r="D356" s="497"/>
    </row>
    <row r="357" spans="1:4" ht="14.25">
      <c r="A357" s="74" t="s">
        <v>943</v>
      </c>
      <c r="B357" s="514"/>
      <c r="C357" s="514"/>
      <c r="D357" s="497"/>
    </row>
    <row r="358" spans="1:4" ht="14.25">
      <c r="A358" s="74" t="s">
        <v>944</v>
      </c>
      <c r="B358" s="514"/>
      <c r="C358" s="514"/>
      <c r="D358" s="497"/>
    </row>
    <row r="359" spans="1:4" ht="14.25">
      <c r="A359" s="74" t="s">
        <v>280</v>
      </c>
      <c r="B359" s="514"/>
      <c r="C359" s="514"/>
      <c r="D359" s="497"/>
    </row>
    <row r="360" spans="1:4" ht="14.25">
      <c r="A360" s="74" t="s">
        <v>945</v>
      </c>
      <c r="B360" s="514"/>
      <c r="C360" s="514"/>
      <c r="D360" s="497"/>
    </row>
    <row r="361" spans="1:4" ht="14.25">
      <c r="A361" s="74" t="s">
        <v>946</v>
      </c>
      <c r="B361" s="514"/>
      <c r="C361" s="514"/>
      <c r="D361" s="497"/>
    </row>
    <row r="362" spans="1:4" ht="14.25">
      <c r="A362" s="74" t="s">
        <v>280</v>
      </c>
      <c r="B362" s="514"/>
      <c r="C362" s="514"/>
      <c r="D362" s="497"/>
    </row>
    <row r="363" spans="1:4" ht="14.25">
      <c r="A363" s="74" t="s">
        <v>939</v>
      </c>
      <c r="B363" s="514"/>
      <c r="C363" s="514">
        <f>SUM(C364:C370)</f>
        <v>1020</v>
      </c>
      <c r="D363" s="497">
        <f>SUM(D364:D370)</f>
        <v>1020</v>
      </c>
    </row>
    <row r="364" spans="1:4" ht="14.25">
      <c r="A364" s="74" t="s">
        <v>942</v>
      </c>
      <c r="B364" s="514"/>
      <c r="C364" s="514">
        <v>1020</v>
      </c>
      <c r="D364" s="497">
        <v>1020</v>
      </c>
    </row>
    <row r="365" spans="1:4" ht="14.25">
      <c r="A365" s="74" t="s">
        <v>943</v>
      </c>
      <c r="B365" s="514"/>
      <c r="C365" s="514"/>
      <c r="D365" s="497"/>
    </row>
    <row r="366" spans="1:4" ht="14.25">
      <c r="A366" s="74" t="s">
        <v>944</v>
      </c>
      <c r="B366" s="514"/>
      <c r="C366" s="514"/>
      <c r="D366" s="497"/>
    </row>
    <row r="367" spans="1:4" ht="14.25">
      <c r="A367" s="74" t="s">
        <v>280</v>
      </c>
      <c r="B367" s="514"/>
      <c r="C367" s="514"/>
      <c r="D367" s="497"/>
    </row>
    <row r="368" spans="1:4" ht="14.25">
      <c r="A368" s="74" t="s">
        <v>945</v>
      </c>
      <c r="B368" s="514"/>
      <c r="C368" s="514"/>
      <c r="D368" s="497"/>
    </row>
    <row r="369" spans="1:4" ht="14.25">
      <c r="A369" s="74" t="s">
        <v>946</v>
      </c>
      <c r="B369" s="514"/>
      <c r="C369" s="514"/>
      <c r="D369" s="497"/>
    </row>
    <row r="370" spans="1:4" ht="14.25">
      <c r="A370" s="74" t="s">
        <v>280</v>
      </c>
      <c r="B370" s="514"/>
      <c r="C370" s="514"/>
      <c r="D370" s="497"/>
    </row>
    <row r="371" spans="1:4" ht="14.25">
      <c r="A371" s="74" t="s">
        <v>940</v>
      </c>
      <c r="B371" s="514"/>
      <c r="C371" s="514">
        <f>SUM(C372:C378)</f>
        <v>4000</v>
      </c>
      <c r="D371" s="497">
        <f>SUM(D372:D378)</f>
        <v>108336.34</v>
      </c>
    </row>
    <row r="372" spans="1:4" ht="14.25">
      <c r="A372" s="74" t="s">
        <v>942</v>
      </c>
      <c r="B372" s="514"/>
      <c r="C372" s="514"/>
      <c r="D372" s="497"/>
    </row>
    <row r="373" spans="1:4" ht="14.25">
      <c r="A373" s="74" t="s">
        <v>943</v>
      </c>
      <c r="B373" s="514"/>
      <c r="C373" s="514"/>
      <c r="D373" s="497"/>
    </row>
    <row r="374" spans="1:4" ht="14.25">
      <c r="A374" s="74" t="s">
        <v>944</v>
      </c>
      <c r="B374" s="514"/>
      <c r="C374" s="514"/>
      <c r="D374" s="497"/>
    </row>
    <row r="375" spans="1:4" ht="14.25">
      <c r="A375" s="74" t="s">
        <v>280</v>
      </c>
      <c r="B375" s="514"/>
      <c r="C375" s="514"/>
      <c r="D375" s="497"/>
    </row>
    <row r="376" spans="1:4" ht="14.25">
      <c r="A376" s="74" t="s">
        <v>945</v>
      </c>
      <c r="B376" s="514"/>
      <c r="C376" s="517">
        <f>10161.96-23.14-138.82-6000</f>
        <v>4000</v>
      </c>
      <c r="D376" s="514">
        <v>108336.34</v>
      </c>
    </row>
    <row r="377" spans="1:4" ht="14.25">
      <c r="A377" s="74" t="s">
        <v>946</v>
      </c>
      <c r="B377" s="514"/>
      <c r="C377" s="514"/>
      <c r="D377" s="497"/>
    </row>
    <row r="378" spans="1:4" ht="14.25">
      <c r="A378" s="74" t="s">
        <v>280</v>
      </c>
      <c r="B378" s="514"/>
      <c r="C378" s="514"/>
      <c r="D378" s="497"/>
    </row>
    <row r="379" spans="1:4" ht="15.75" thickBot="1">
      <c r="A379" s="217" t="s">
        <v>941</v>
      </c>
      <c r="B379" s="515"/>
      <c r="C379" s="515">
        <f>C371+C363+C355+C347+C339+C331</f>
        <v>24603058.63</v>
      </c>
      <c r="D379" s="516">
        <f>D371+D363+D355+D347+D339+D331</f>
        <v>23863136.340000004</v>
      </c>
    </row>
    <row r="380" spans="1:4" ht="14.25">
      <c r="A380" s="361"/>
      <c r="B380" s="359"/>
      <c r="C380" s="359"/>
      <c r="D380" s="359"/>
    </row>
    <row r="381" spans="1:4" ht="14.25">
      <c r="A381" s="361"/>
      <c r="B381" s="359"/>
      <c r="C381" s="360"/>
      <c r="D381" s="380"/>
    </row>
    <row r="382" spans="1:4" ht="15.75" thickBot="1">
      <c r="A382" s="218" t="s">
        <v>947</v>
      </c>
      <c r="B382" s="372"/>
      <c r="C382" s="372"/>
      <c r="D382" s="399"/>
    </row>
    <row r="383" spans="1:4" s="427" customFormat="1" ht="30">
      <c r="A383" s="424" t="s">
        <v>948</v>
      </c>
      <c r="B383" s="421"/>
      <c r="C383" s="425">
        <v>2003</v>
      </c>
      <c r="D383" s="425">
        <v>2002</v>
      </c>
    </row>
    <row r="384" spans="1:4" ht="14.25">
      <c r="A384" s="74" t="s">
        <v>949</v>
      </c>
      <c r="B384" s="367"/>
      <c r="C384" s="367">
        <f>SUM(C385:C388)</f>
        <v>0</v>
      </c>
      <c r="D384" s="368">
        <f>SUM(D385:D388)</f>
        <v>0</v>
      </c>
    </row>
    <row r="385" spans="1:4" ht="14.25">
      <c r="A385" s="74" t="s">
        <v>310</v>
      </c>
      <c r="B385" s="367"/>
      <c r="C385" s="367"/>
      <c r="D385" s="368"/>
    </row>
    <row r="386" spans="1:4" ht="14.25">
      <c r="A386" s="74" t="s">
        <v>951</v>
      </c>
      <c r="B386" s="367"/>
      <c r="C386" s="367"/>
      <c r="D386" s="368"/>
    </row>
    <row r="387" spans="1:4" ht="14.25">
      <c r="A387" s="74" t="s">
        <v>311</v>
      </c>
      <c r="B387" s="367"/>
      <c r="C387" s="367"/>
      <c r="D387" s="368"/>
    </row>
    <row r="388" spans="1:4" ht="14.25">
      <c r="A388" s="74" t="s">
        <v>950</v>
      </c>
      <c r="B388" s="367"/>
      <c r="C388" s="367">
        <f>SUM(C389:C391)</f>
        <v>0</v>
      </c>
      <c r="D388" s="368">
        <f>SUM(D389:D391)</f>
        <v>0</v>
      </c>
    </row>
    <row r="389" spans="1:4" ht="14.25">
      <c r="A389" s="74" t="s">
        <v>310</v>
      </c>
      <c r="B389" s="367"/>
      <c r="C389" s="367"/>
      <c r="D389" s="368"/>
    </row>
    <row r="390" spans="1:4" ht="14.25">
      <c r="A390" s="74" t="s">
        <v>951</v>
      </c>
      <c r="B390" s="367"/>
      <c r="C390" s="367"/>
      <c r="D390" s="368"/>
    </row>
    <row r="391" spans="1:4" ht="15" thickBot="1">
      <c r="A391" s="257" t="s">
        <v>311</v>
      </c>
      <c r="B391" s="370"/>
      <c r="C391" s="370"/>
      <c r="D391" s="371"/>
    </row>
    <row r="392" spans="1:4" ht="14.25">
      <c r="A392" s="361"/>
      <c r="B392" s="359"/>
      <c r="C392" s="360"/>
      <c r="D392" s="398"/>
    </row>
    <row r="393" spans="1:4" ht="14.25">
      <c r="A393" s="361"/>
      <c r="B393" s="359"/>
      <c r="C393" s="360"/>
      <c r="D393" s="380"/>
    </row>
    <row r="394" spans="1:4" ht="15.75" thickBot="1">
      <c r="A394" s="218" t="s">
        <v>952</v>
      </c>
      <c r="B394" s="372"/>
      <c r="C394" s="372"/>
      <c r="D394" s="399"/>
    </row>
    <row r="395" spans="1:4" s="427" customFormat="1" ht="15.75" thickBot="1">
      <c r="A395" s="428" t="s">
        <v>953</v>
      </c>
      <c r="B395" s="421"/>
      <c r="C395" s="425">
        <v>2003</v>
      </c>
      <c r="D395" s="425">
        <v>2002</v>
      </c>
    </row>
    <row r="396" spans="1:4" ht="14.25">
      <c r="A396" s="260" t="s">
        <v>954</v>
      </c>
      <c r="B396" s="518"/>
      <c r="C396" s="518"/>
      <c r="D396" s="519"/>
    </row>
    <row r="397" spans="1:4" s="273" customFormat="1" ht="14.25">
      <c r="A397" s="74" t="s">
        <v>290</v>
      </c>
      <c r="B397" s="367"/>
      <c r="C397" s="367"/>
      <c r="D397" s="368"/>
    </row>
    <row r="398" spans="1:4" ht="14.25">
      <c r="A398" s="74" t="s">
        <v>280</v>
      </c>
      <c r="B398" s="367"/>
      <c r="C398" s="367"/>
      <c r="D398" s="368"/>
    </row>
    <row r="399" spans="1:4" ht="14.25">
      <c r="A399" s="74" t="s">
        <v>292</v>
      </c>
      <c r="B399" s="367"/>
      <c r="C399" s="367"/>
      <c r="D399" s="368"/>
    </row>
    <row r="400" spans="1:4" ht="14.25">
      <c r="A400" s="74" t="s">
        <v>280</v>
      </c>
      <c r="B400" s="367"/>
      <c r="C400" s="367"/>
      <c r="D400" s="368"/>
    </row>
    <row r="401" spans="1:4" ht="14.25">
      <c r="A401" s="74" t="s">
        <v>955</v>
      </c>
      <c r="B401" s="367"/>
      <c r="C401" s="367"/>
      <c r="D401" s="368"/>
    </row>
    <row r="402" spans="1:4" ht="14.25">
      <c r="A402" s="74" t="s">
        <v>956</v>
      </c>
      <c r="B402" s="367"/>
      <c r="C402" s="367"/>
      <c r="D402" s="368"/>
    </row>
    <row r="403" spans="1:4" ht="14.25">
      <c r="A403" s="74" t="s">
        <v>957</v>
      </c>
      <c r="B403" s="367"/>
      <c r="C403" s="367"/>
      <c r="D403" s="368"/>
    </row>
    <row r="404" spans="1:4" ht="14.25">
      <c r="A404" s="74" t="s">
        <v>280</v>
      </c>
      <c r="B404" s="367"/>
      <c r="C404" s="367"/>
      <c r="D404" s="367"/>
    </row>
    <row r="405" spans="1:4" ht="14.25">
      <c r="A405" s="74" t="s">
        <v>958</v>
      </c>
      <c r="B405" s="367"/>
      <c r="C405" s="367"/>
      <c r="D405" s="368"/>
    </row>
    <row r="406" spans="1:4" ht="15.75" thickBot="1">
      <c r="A406" s="217" t="s">
        <v>959</v>
      </c>
      <c r="B406" s="507">
        <f>B401-B405</f>
        <v>0</v>
      </c>
      <c r="C406" s="507">
        <f>C401-C405</f>
        <v>0</v>
      </c>
      <c r="D406" s="507">
        <f>D401-D405</f>
        <v>0</v>
      </c>
    </row>
    <row r="407" spans="1:4" ht="14.25">
      <c r="A407" s="361"/>
      <c r="B407" s="359"/>
      <c r="C407" s="360"/>
      <c r="D407" s="380"/>
    </row>
    <row r="408" spans="1:4" ht="14.25">
      <c r="A408" s="361"/>
      <c r="B408" s="359"/>
      <c r="C408" s="360"/>
      <c r="D408" s="380"/>
    </row>
    <row r="409" spans="1:4" s="273" customFormat="1" ht="15.75" thickBot="1">
      <c r="A409" s="218" t="s">
        <v>960</v>
      </c>
      <c r="B409" s="372"/>
      <c r="C409" s="372"/>
      <c r="D409" s="392"/>
    </row>
    <row r="410" spans="1:4" s="427" customFormat="1" ht="15">
      <c r="A410" s="424" t="s">
        <v>961</v>
      </c>
      <c r="B410" s="421"/>
      <c r="C410" s="425">
        <v>2003</v>
      </c>
      <c r="D410" s="425">
        <v>2002</v>
      </c>
    </row>
    <row r="411" spans="1:5" ht="14.25">
      <c r="A411" s="74" t="s">
        <v>954</v>
      </c>
      <c r="B411" s="478"/>
      <c r="C411" s="478"/>
      <c r="D411" s="479"/>
      <c r="E411" s="25"/>
    </row>
    <row r="412" spans="1:4" ht="14.25">
      <c r="A412" s="74" t="s">
        <v>290</v>
      </c>
      <c r="B412" s="367"/>
      <c r="C412" s="367"/>
      <c r="D412" s="368"/>
    </row>
    <row r="413" spans="1:4" ht="14.25">
      <c r="A413" s="74" t="s">
        <v>280</v>
      </c>
      <c r="B413" s="367"/>
      <c r="C413" s="367"/>
      <c r="D413" s="368"/>
    </row>
    <row r="414" spans="1:4" ht="14.25">
      <c r="A414" s="74" t="s">
        <v>292</v>
      </c>
      <c r="B414" s="367"/>
      <c r="C414" s="367"/>
      <c r="D414" s="368"/>
    </row>
    <row r="415" spans="1:4" ht="14.25">
      <c r="A415" s="74" t="s">
        <v>280</v>
      </c>
      <c r="B415" s="367"/>
      <c r="C415" s="367"/>
      <c r="D415" s="368"/>
    </row>
    <row r="416" spans="1:4" ht="14.25">
      <c r="A416" s="74" t="s">
        <v>955</v>
      </c>
      <c r="B416" s="367"/>
      <c r="C416" s="367">
        <f>C411+C412-C414</f>
        <v>0</v>
      </c>
      <c r="D416" s="368">
        <f>D411+D412-D414</f>
        <v>0</v>
      </c>
    </row>
    <row r="417" spans="1:4" ht="14.25">
      <c r="A417" s="74" t="s">
        <v>956</v>
      </c>
      <c r="B417" s="367"/>
      <c r="C417" s="367"/>
      <c r="D417" s="368"/>
    </row>
    <row r="418" spans="1:4" ht="14.25">
      <c r="A418" s="74" t="s">
        <v>957</v>
      </c>
      <c r="B418" s="367"/>
      <c r="C418" s="367"/>
      <c r="D418" s="368"/>
    </row>
    <row r="419" spans="1:4" ht="14.25">
      <c r="A419" s="74" t="s">
        <v>280</v>
      </c>
      <c r="B419" s="367"/>
      <c r="C419" s="367"/>
      <c r="D419" s="368"/>
    </row>
    <row r="420" spans="1:4" ht="14.25">
      <c r="A420" s="74" t="s">
        <v>958</v>
      </c>
      <c r="B420" s="367"/>
      <c r="C420" s="367">
        <f>C417+C418</f>
        <v>0</v>
      </c>
      <c r="D420" s="368">
        <f>D417+D418</f>
        <v>0</v>
      </c>
    </row>
    <row r="421" spans="1:4" ht="15.75" thickBot="1">
      <c r="A421" s="217" t="s">
        <v>959</v>
      </c>
      <c r="B421" s="507"/>
      <c r="C421" s="507">
        <f>C416-C420</f>
        <v>0</v>
      </c>
      <c r="D421" s="508">
        <f>D416-D420</f>
        <v>0</v>
      </c>
    </row>
    <row r="422" spans="1:4" ht="14.25">
      <c r="A422" s="361"/>
      <c r="B422" s="359"/>
      <c r="C422" s="360"/>
      <c r="D422" s="380"/>
    </row>
    <row r="423" spans="1:4" ht="14.25">
      <c r="A423" s="361"/>
      <c r="B423" s="359"/>
      <c r="C423" s="360"/>
      <c r="D423" s="380"/>
    </row>
    <row r="424" spans="1:4" s="273" customFormat="1" ht="15.75" thickBot="1">
      <c r="A424" s="218" t="s">
        <v>964</v>
      </c>
      <c r="B424" s="372"/>
      <c r="C424" s="372"/>
      <c r="D424" s="392"/>
    </row>
    <row r="425" spans="1:4" s="427" customFormat="1" ht="15.75" thickBot="1">
      <c r="A425" s="428" t="s">
        <v>962</v>
      </c>
      <c r="B425" s="421"/>
      <c r="C425" s="425">
        <v>2003</v>
      </c>
      <c r="D425" s="425">
        <v>2002</v>
      </c>
    </row>
    <row r="426" spans="1:4" ht="14.25">
      <c r="A426" s="260" t="s">
        <v>954</v>
      </c>
      <c r="B426" s="518"/>
      <c r="C426" s="518"/>
      <c r="D426" s="519"/>
    </row>
    <row r="427" spans="1:4" ht="14.25">
      <c r="A427" s="74" t="s">
        <v>290</v>
      </c>
      <c r="B427" s="367"/>
      <c r="C427" s="367"/>
      <c r="D427" s="368"/>
    </row>
    <row r="428" spans="1:4" ht="14.25">
      <c r="A428" s="74" t="s">
        <v>963</v>
      </c>
      <c r="B428" s="367"/>
      <c r="C428" s="367"/>
      <c r="D428" s="368"/>
    </row>
    <row r="429" spans="1:4" ht="14.25">
      <c r="A429" s="74" t="s">
        <v>292</v>
      </c>
      <c r="B429" s="367"/>
      <c r="C429" s="367"/>
      <c r="D429" s="368"/>
    </row>
    <row r="430" spans="1:4" ht="14.25">
      <c r="A430" s="74" t="s">
        <v>963</v>
      </c>
      <c r="B430" s="367"/>
      <c r="C430" s="367"/>
      <c r="D430" s="368"/>
    </row>
    <row r="431" spans="1:4" ht="14.25">
      <c r="A431" s="74" t="s">
        <v>955</v>
      </c>
      <c r="B431" s="367"/>
      <c r="C431" s="367">
        <f>C426+C427-C429</f>
        <v>0</v>
      </c>
      <c r="D431" s="368">
        <f>D426+D427-D429</f>
        <v>0</v>
      </c>
    </row>
    <row r="432" spans="1:4" ht="14.25">
      <c r="A432" s="74" t="s">
        <v>956</v>
      </c>
      <c r="B432" s="367"/>
      <c r="C432" s="367"/>
      <c r="D432" s="368"/>
    </row>
    <row r="433" spans="1:4" ht="14.25">
      <c r="A433" s="74" t="s">
        <v>957</v>
      </c>
      <c r="B433" s="367"/>
      <c r="C433" s="367"/>
      <c r="D433" s="368"/>
    </row>
    <row r="434" spans="1:4" ht="14.25">
      <c r="A434" s="74" t="s">
        <v>280</v>
      </c>
      <c r="B434" s="367"/>
      <c r="C434" s="367"/>
      <c r="D434" s="368"/>
    </row>
    <row r="435" spans="1:4" ht="14.25">
      <c r="A435" s="74" t="s">
        <v>958</v>
      </c>
      <c r="B435" s="367"/>
      <c r="C435" s="367">
        <f>C432+C433</f>
        <v>0</v>
      </c>
      <c r="D435" s="368">
        <f>D432+D433</f>
        <v>0</v>
      </c>
    </row>
    <row r="436" spans="1:4" ht="15.75" thickBot="1">
      <c r="A436" s="217" t="s">
        <v>959</v>
      </c>
      <c r="B436" s="507"/>
      <c r="C436" s="507">
        <f>C431-C435</f>
        <v>0</v>
      </c>
      <c r="D436" s="508">
        <f>D431-D435</f>
        <v>0</v>
      </c>
    </row>
    <row r="437" spans="1:4" ht="14.25">
      <c r="A437" s="361"/>
      <c r="B437" s="359"/>
      <c r="C437" s="360"/>
      <c r="D437" s="380"/>
    </row>
    <row r="438" spans="1:4" ht="14.25">
      <c r="A438" s="361"/>
      <c r="B438" s="359"/>
      <c r="C438" s="360"/>
      <c r="D438" s="380"/>
    </row>
    <row r="439" spans="1:4" s="273" customFormat="1" ht="15.75" thickBot="1">
      <c r="A439" s="218" t="s">
        <v>965</v>
      </c>
      <c r="B439" s="372"/>
      <c r="C439" s="372"/>
      <c r="D439" s="392"/>
    </row>
    <row r="440" spans="1:4" s="427" customFormat="1" ht="15">
      <c r="A440" s="424" t="s">
        <v>969</v>
      </c>
      <c r="B440" s="421"/>
      <c r="C440" s="425">
        <v>2003</v>
      </c>
      <c r="D440" s="425">
        <v>2002</v>
      </c>
    </row>
    <row r="441" spans="1:4" ht="14.25">
      <c r="A441" s="74" t="s">
        <v>970</v>
      </c>
      <c r="B441" s="367"/>
      <c r="C441" s="367"/>
      <c r="D441" s="368"/>
    </row>
    <row r="442" spans="1:4" ht="14.25">
      <c r="A442" s="74" t="s">
        <v>290</v>
      </c>
      <c r="B442" s="367"/>
      <c r="C442" s="367"/>
      <c r="D442" s="368"/>
    </row>
    <row r="443" spans="1:4" ht="14.25">
      <c r="A443" s="74" t="s">
        <v>1027</v>
      </c>
      <c r="B443" s="367"/>
      <c r="C443" s="367"/>
      <c r="D443" s="368"/>
    </row>
    <row r="444" spans="1:4" ht="14.25">
      <c r="A444" s="74" t="s">
        <v>292</v>
      </c>
      <c r="B444" s="367"/>
      <c r="C444" s="367"/>
      <c r="D444" s="368"/>
    </row>
    <row r="445" spans="1:4" ht="14.25">
      <c r="A445" s="74" t="s">
        <v>1027</v>
      </c>
      <c r="B445" s="367"/>
      <c r="C445" s="367"/>
      <c r="D445" s="368"/>
    </row>
    <row r="446" spans="1:4" ht="14.25">
      <c r="A446" s="74" t="s">
        <v>971</v>
      </c>
      <c r="B446" s="367"/>
      <c r="C446" s="367">
        <f>C441+C442-C444</f>
        <v>0</v>
      </c>
      <c r="D446" s="368">
        <f>D441+D442-D444</f>
        <v>0</v>
      </c>
    </row>
    <row r="447" spans="1:4" ht="14.25">
      <c r="A447" s="74" t="s">
        <v>972</v>
      </c>
      <c r="B447" s="367"/>
      <c r="C447" s="367"/>
      <c r="D447" s="368"/>
    </row>
    <row r="448" spans="1:4" ht="14.25">
      <c r="A448" s="74" t="s">
        <v>973</v>
      </c>
      <c r="B448" s="367"/>
      <c r="C448" s="367"/>
      <c r="D448" s="368"/>
    </row>
    <row r="449" spans="1:4" ht="14.25">
      <c r="A449" s="74" t="s">
        <v>1027</v>
      </c>
      <c r="B449" s="367"/>
      <c r="C449" s="367"/>
      <c r="D449" s="368"/>
    </row>
    <row r="450" spans="1:4" ht="14.25">
      <c r="A450" s="74" t="s">
        <v>974</v>
      </c>
      <c r="B450" s="367"/>
      <c r="C450" s="367">
        <f>C447+C448</f>
        <v>0</v>
      </c>
      <c r="D450" s="368">
        <f>D447+D448</f>
        <v>0</v>
      </c>
    </row>
    <row r="451" spans="1:4" ht="15.75" thickBot="1">
      <c r="A451" s="217" t="s">
        <v>975</v>
      </c>
      <c r="B451" s="507"/>
      <c r="C451" s="507">
        <f>C446-C450</f>
        <v>0</v>
      </c>
      <c r="D451" s="508">
        <f>D446-D450</f>
        <v>0</v>
      </c>
    </row>
    <row r="452" spans="1:4" ht="14.25">
      <c r="A452" s="361"/>
      <c r="B452" s="359"/>
      <c r="C452" s="360"/>
      <c r="D452" s="398"/>
    </row>
    <row r="453" spans="1:4" ht="14.25">
      <c r="A453" s="361"/>
      <c r="B453" s="359"/>
      <c r="C453" s="360"/>
      <c r="D453" s="380"/>
    </row>
    <row r="454" spans="1:4" s="273" customFormat="1" ht="15.75" thickBot="1">
      <c r="A454" s="218" t="s">
        <v>976</v>
      </c>
      <c r="B454" s="372"/>
      <c r="C454" s="372"/>
      <c r="D454" s="399"/>
    </row>
    <row r="455" spans="1:4" s="427" customFormat="1" ht="30">
      <c r="A455" s="424" t="s">
        <v>977</v>
      </c>
      <c r="B455" s="421"/>
      <c r="C455" s="425">
        <v>2003</v>
      </c>
      <c r="D455" s="425">
        <v>2002</v>
      </c>
    </row>
    <row r="456" spans="1:4" ht="14.25">
      <c r="A456" s="74" t="s">
        <v>970</v>
      </c>
      <c r="B456" s="367"/>
      <c r="C456" s="367"/>
      <c r="D456" s="368"/>
    </row>
    <row r="457" spans="1:4" ht="14.25">
      <c r="A457" s="74" t="s">
        <v>290</v>
      </c>
      <c r="B457" s="367"/>
      <c r="C457" s="367"/>
      <c r="D457" s="368"/>
    </row>
    <row r="458" spans="1:4" ht="14.25">
      <c r="A458" s="74" t="s">
        <v>1027</v>
      </c>
      <c r="B458" s="367"/>
      <c r="C458" s="367"/>
      <c r="D458" s="368"/>
    </row>
    <row r="459" spans="1:4" ht="14.25">
      <c r="A459" s="74" t="s">
        <v>292</v>
      </c>
      <c r="B459" s="367"/>
      <c r="C459" s="367"/>
      <c r="D459" s="368"/>
    </row>
    <row r="460" spans="1:4" ht="14.25">
      <c r="A460" s="74" t="s">
        <v>1027</v>
      </c>
      <c r="B460" s="367"/>
      <c r="C460" s="367"/>
      <c r="D460" s="368"/>
    </row>
    <row r="461" spans="1:4" ht="14.25">
      <c r="A461" s="74" t="s">
        <v>971</v>
      </c>
      <c r="B461" s="367"/>
      <c r="C461" s="367">
        <f>C456+C457-C459</f>
        <v>0</v>
      </c>
      <c r="D461" s="368">
        <f>D456+D457-D459</f>
        <v>0</v>
      </c>
    </row>
    <row r="462" spans="1:4" ht="14.25">
      <c r="A462" s="74" t="s">
        <v>972</v>
      </c>
      <c r="B462" s="367"/>
      <c r="C462" s="367"/>
      <c r="D462" s="368"/>
    </row>
    <row r="463" spans="1:4" ht="14.25">
      <c r="A463" s="74" t="s">
        <v>973</v>
      </c>
      <c r="B463" s="367"/>
      <c r="C463" s="367"/>
      <c r="D463" s="368"/>
    </row>
    <row r="464" spans="1:4" ht="14.25">
      <c r="A464" s="74" t="s">
        <v>1027</v>
      </c>
      <c r="B464" s="367"/>
      <c r="C464" s="367"/>
      <c r="D464" s="368"/>
    </row>
    <row r="465" spans="1:4" ht="14.25">
      <c r="A465" s="74" t="s">
        <v>974</v>
      </c>
      <c r="B465" s="367"/>
      <c r="C465" s="367">
        <f>C462+C463</f>
        <v>0</v>
      </c>
      <c r="D465" s="368">
        <f>D462+D463</f>
        <v>0</v>
      </c>
    </row>
    <row r="466" spans="1:4" ht="15.75" thickBot="1">
      <c r="A466" s="217" t="s">
        <v>975</v>
      </c>
      <c r="B466" s="507"/>
      <c r="C466" s="507">
        <f>C461-C465</f>
        <v>0</v>
      </c>
      <c r="D466" s="508">
        <f>D461-D465</f>
        <v>0</v>
      </c>
    </row>
    <row r="467" spans="1:4" ht="14.25">
      <c r="A467" s="361"/>
      <c r="B467" s="359"/>
      <c r="C467" s="360"/>
      <c r="D467" s="398"/>
    </row>
    <row r="468" spans="1:4" ht="14.25">
      <c r="A468" s="361"/>
      <c r="B468" s="359"/>
      <c r="C468" s="360"/>
      <c r="D468" s="380"/>
    </row>
    <row r="469" spans="1:4" s="273" customFormat="1" ht="15.75" thickBot="1">
      <c r="A469" s="218" t="s">
        <v>978</v>
      </c>
      <c r="B469" s="372"/>
      <c r="C469" s="372"/>
      <c r="D469" s="399"/>
    </row>
    <row r="470" spans="1:4" s="427" customFormat="1" ht="30">
      <c r="A470" s="424" t="s">
        <v>979</v>
      </c>
      <c r="B470" s="421"/>
      <c r="C470" s="425">
        <v>2003</v>
      </c>
      <c r="D470" s="425">
        <v>2002</v>
      </c>
    </row>
    <row r="471" spans="1:4" ht="14.25">
      <c r="A471" s="74" t="s">
        <v>970</v>
      </c>
      <c r="B471" s="367"/>
      <c r="C471" s="367"/>
      <c r="D471" s="368"/>
    </row>
    <row r="472" spans="1:4" ht="14.25">
      <c r="A472" s="74" t="s">
        <v>290</v>
      </c>
      <c r="B472" s="367"/>
      <c r="C472" s="367"/>
      <c r="D472" s="368"/>
    </row>
    <row r="473" spans="1:4" ht="14.25">
      <c r="A473" s="74" t="s">
        <v>1027</v>
      </c>
      <c r="B473" s="367"/>
      <c r="C473" s="367"/>
      <c r="D473" s="368"/>
    </row>
    <row r="474" spans="1:4" ht="14.25">
      <c r="A474" s="74" t="s">
        <v>292</v>
      </c>
      <c r="B474" s="367"/>
      <c r="C474" s="367"/>
      <c r="D474" s="368"/>
    </row>
    <row r="475" spans="1:4" ht="14.25">
      <c r="A475" s="74" t="s">
        <v>1027</v>
      </c>
      <c r="B475" s="367"/>
      <c r="C475" s="367"/>
      <c r="D475" s="368"/>
    </row>
    <row r="476" spans="1:4" ht="14.25">
      <c r="A476" s="74" t="s">
        <v>971</v>
      </c>
      <c r="B476" s="367"/>
      <c r="C476" s="367">
        <f>C471+C472-C474</f>
        <v>0</v>
      </c>
      <c r="D476" s="368">
        <f>D471+D472-D474</f>
        <v>0</v>
      </c>
    </row>
    <row r="477" spans="1:4" ht="14.25">
      <c r="A477" s="74" t="s">
        <v>972</v>
      </c>
      <c r="B477" s="367"/>
      <c r="C477" s="367"/>
      <c r="D477" s="368"/>
    </row>
    <row r="478" spans="1:4" ht="14.25">
      <c r="A478" s="74" t="s">
        <v>973</v>
      </c>
      <c r="B478" s="367"/>
      <c r="C478" s="367"/>
      <c r="D478" s="368"/>
    </row>
    <row r="479" spans="1:4" ht="14.25">
      <c r="A479" s="74" t="s">
        <v>1027</v>
      </c>
      <c r="B479" s="367"/>
      <c r="C479" s="367"/>
      <c r="D479" s="368"/>
    </row>
    <row r="480" spans="1:4" ht="14.25">
      <c r="A480" s="74" t="s">
        <v>974</v>
      </c>
      <c r="B480" s="367"/>
      <c r="C480" s="367">
        <f>C477+C478</f>
        <v>0</v>
      </c>
      <c r="D480" s="368">
        <f>D477+D478</f>
        <v>0</v>
      </c>
    </row>
    <row r="481" spans="1:4" ht="15.75" thickBot="1">
      <c r="A481" s="217" t="s">
        <v>975</v>
      </c>
      <c r="B481" s="507"/>
      <c r="C481" s="507">
        <f>C476-C480</f>
        <v>0</v>
      </c>
      <c r="D481" s="508">
        <f>D476-D480</f>
        <v>0</v>
      </c>
    </row>
    <row r="482" spans="1:4" ht="14.25">
      <c r="A482" s="361"/>
      <c r="B482" s="359"/>
      <c r="C482" s="360"/>
      <c r="D482" s="398"/>
    </row>
    <row r="483" spans="1:4" ht="14.25">
      <c r="A483" s="361"/>
      <c r="B483" s="359"/>
      <c r="C483" s="360"/>
      <c r="D483" s="380"/>
    </row>
    <row r="484" spans="1:4" s="273" customFormat="1" ht="15.75" thickBot="1">
      <c r="A484" s="218" t="s">
        <v>980</v>
      </c>
      <c r="B484" s="372"/>
      <c r="C484" s="372"/>
      <c r="D484" s="392"/>
    </row>
    <row r="485" spans="1:4" s="427" customFormat="1" ht="30.75" thickBot="1">
      <c r="A485" s="428" t="s">
        <v>981</v>
      </c>
      <c r="B485" s="421"/>
      <c r="C485" s="425">
        <v>2003</v>
      </c>
      <c r="D485" s="425">
        <v>2002</v>
      </c>
    </row>
    <row r="486" spans="1:4" ht="14.25">
      <c r="A486" s="260" t="s">
        <v>313</v>
      </c>
      <c r="B486" s="582"/>
      <c r="C486" s="582">
        <f>D494</f>
        <v>23863136.34</v>
      </c>
      <c r="D486" s="647">
        <v>31944254.64</v>
      </c>
    </row>
    <row r="487" spans="1:4" ht="14.25">
      <c r="A487" s="74" t="s">
        <v>1027</v>
      </c>
      <c r="B487" s="478"/>
      <c r="C487" s="478"/>
      <c r="D487" s="479"/>
    </row>
    <row r="488" spans="1:4" ht="14.25">
      <c r="A488" s="74" t="s">
        <v>290</v>
      </c>
      <c r="B488" s="478"/>
      <c r="C488" s="478">
        <f>SUM(C489:C490)</f>
        <v>8981674.66</v>
      </c>
      <c r="D488" s="479">
        <f>SUM(D489:D490)</f>
        <v>11019167.26</v>
      </c>
    </row>
    <row r="489" spans="1:4" ht="14.25">
      <c r="A489" s="438" t="s">
        <v>915</v>
      </c>
      <c r="B489" s="478"/>
      <c r="C489" s="478">
        <f>8129775.33-3000-4000</f>
        <v>8122775.33</v>
      </c>
      <c r="D489" s="478">
        <v>8564048.51</v>
      </c>
    </row>
    <row r="490" spans="1:4" ht="14.25">
      <c r="A490" s="438" t="s">
        <v>651</v>
      </c>
      <c r="B490" s="478"/>
      <c r="C490" s="542">
        <f>1102837.9-237776.61-23.14-138.82-6000</f>
        <v>858899.33</v>
      </c>
      <c r="D490" s="478">
        <v>2455118.75</v>
      </c>
    </row>
    <row r="491" spans="1:4" ht="14.25">
      <c r="A491" s="74" t="s">
        <v>292</v>
      </c>
      <c r="B491" s="478"/>
      <c r="C491" s="478">
        <f>SUM(C492:C493)</f>
        <v>8245752.370000001</v>
      </c>
      <c r="D491" s="479">
        <f>SUM(D492:D493)</f>
        <v>19100285.56</v>
      </c>
    </row>
    <row r="492" spans="1:4" ht="14.25">
      <c r="A492" s="438" t="s">
        <v>915</v>
      </c>
      <c r="B492" s="478"/>
      <c r="C492" s="478">
        <f>2550000+6630157.5+949362.93+558170.05-3000-5100087.5</f>
        <v>5584602.98</v>
      </c>
      <c r="D492" s="478">
        <f>13353947.82+5100087.5</f>
        <v>18454035.32</v>
      </c>
    </row>
    <row r="493" spans="1:4" ht="14.25">
      <c r="A493" s="438" t="s">
        <v>651</v>
      </c>
      <c r="B493" s="478"/>
      <c r="C493" s="478">
        <f>3432606.04-718657-52799.65</f>
        <v>2661149.39</v>
      </c>
      <c r="D493" s="478">
        <v>646250.24</v>
      </c>
    </row>
    <row r="494" spans="1:4" ht="15">
      <c r="A494" s="74" t="s">
        <v>314</v>
      </c>
      <c r="B494" s="476"/>
      <c r="C494" s="476">
        <f>C486+C488-C491</f>
        <v>24599058.63</v>
      </c>
      <c r="D494" s="477">
        <f>D486+D488-D491</f>
        <v>23863136.34</v>
      </c>
    </row>
    <row r="495" spans="1:4" ht="15" thickBot="1">
      <c r="A495" s="257" t="s">
        <v>1027</v>
      </c>
      <c r="B495" s="583"/>
      <c r="C495" s="583">
        <f>C379-4000</f>
        <v>24599058.63</v>
      </c>
      <c r="D495" s="648">
        <f>BILANS!E15</f>
        <v>23863136.340000004</v>
      </c>
    </row>
    <row r="496" spans="1:4" ht="14.25">
      <c r="A496" s="361"/>
      <c r="B496" s="529"/>
      <c r="C496" s="360"/>
      <c r="D496" s="398"/>
    </row>
    <row r="497" spans="1:4" ht="14.25">
      <c r="A497" s="361"/>
      <c r="B497" s="359"/>
      <c r="C497" s="360"/>
      <c r="D497" s="380"/>
    </row>
    <row r="498" spans="1:4" ht="15.75" thickBot="1">
      <c r="A498" s="218" t="s">
        <v>580</v>
      </c>
      <c r="B498" s="372"/>
      <c r="C498" s="372"/>
      <c r="D498" s="392"/>
    </row>
    <row r="499" spans="1:4" s="427" customFormat="1" ht="30">
      <c r="A499" s="428" t="s">
        <v>581</v>
      </c>
      <c r="B499" s="421"/>
      <c r="C499" s="425">
        <v>2003</v>
      </c>
      <c r="D499" s="425">
        <v>2002</v>
      </c>
    </row>
    <row r="500" spans="1:4" ht="14.25">
      <c r="A500" s="74" t="s">
        <v>170</v>
      </c>
      <c r="B500" s="367"/>
      <c r="C500" s="367">
        <f>SUM(C332,C340,C348,C356,C364,C372)</f>
        <v>24015441.77</v>
      </c>
      <c r="D500" s="367">
        <f>26573356.92-5100087.5</f>
        <v>21473269.42</v>
      </c>
    </row>
    <row r="501" spans="1:4" s="273" customFormat="1" ht="14.25">
      <c r="A501" s="74" t="s">
        <v>171</v>
      </c>
      <c r="B501" s="367"/>
      <c r="C501" s="367">
        <f>C503+C505</f>
        <v>0</v>
      </c>
      <c r="D501" s="368">
        <f>D503+D505</f>
        <v>0</v>
      </c>
    </row>
    <row r="502" spans="1:4" ht="14.25">
      <c r="A502" s="74" t="s">
        <v>172</v>
      </c>
      <c r="B502" s="367"/>
      <c r="C502" s="367"/>
      <c r="D502" s="368"/>
    </row>
    <row r="503" spans="1:4" ht="14.25">
      <c r="A503" s="74" t="s">
        <v>173</v>
      </c>
      <c r="B503" s="367"/>
      <c r="C503" s="367"/>
      <c r="D503" s="368"/>
    </row>
    <row r="504" spans="1:4" ht="14.25">
      <c r="A504" s="74" t="s">
        <v>1027</v>
      </c>
      <c r="B504" s="367"/>
      <c r="C504" s="367"/>
      <c r="D504" s="368"/>
    </row>
    <row r="505" spans="1:4" ht="14.25">
      <c r="A505" s="74" t="s">
        <v>174</v>
      </c>
      <c r="B505" s="367"/>
      <c r="C505" s="367"/>
      <c r="D505" s="368"/>
    </row>
    <row r="506" spans="1:4" ht="30.75" thickBot="1">
      <c r="A506" s="217" t="s">
        <v>582</v>
      </c>
      <c r="B506" s="507"/>
      <c r="C506" s="507">
        <f>C500+C501</f>
        <v>24015441.77</v>
      </c>
      <c r="D506" s="508">
        <f>D500+D501</f>
        <v>21473269.42</v>
      </c>
    </row>
    <row r="507" spans="1:4" ht="14.25">
      <c r="A507" s="361"/>
      <c r="B507" s="359"/>
      <c r="C507" s="360"/>
      <c r="D507" s="398"/>
    </row>
    <row r="508" spans="1:4" ht="14.25">
      <c r="A508" s="361"/>
      <c r="B508" s="359"/>
      <c r="C508" s="360"/>
      <c r="D508" s="380"/>
    </row>
    <row r="509" spans="1:4" ht="15.75" thickBot="1">
      <c r="A509" s="393" t="s">
        <v>583</v>
      </c>
      <c r="B509" s="394"/>
      <c r="C509" s="394"/>
      <c r="D509" s="400"/>
    </row>
    <row r="510" spans="1:4" s="427" customFormat="1" ht="30">
      <c r="A510" s="424" t="s">
        <v>584</v>
      </c>
      <c r="B510" s="421"/>
      <c r="C510" s="425">
        <v>2003</v>
      </c>
      <c r="D510" s="425">
        <v>2002</v>
      </c>
    </row>
    <row r="511" spans="1:4" ht="30">
      <c r="A511" s="100" t="s">
        <v>585</v>
      </c>
      <c r="B511" s="367"/>
      <c r="C511" s="367">
        <f>C512+C516+C520</f>
        <v>0</v>
      </c>
      <c r="D511" s="368">
        <f>D512+D516+D520</f>
        <v>0</v>
      </c>
    </row>
    <row r="512" spans="1:4" ht="14.25">
      <c r="A512" s="74" t="s">
        <v>586</v>
      </c>
      <c r="B512" s="367"/>
      <c r="C512" s="367"/>
      <c r="D512" s="368"/>
    </row>
    <row r="513" spans="1:4" s="273" customFormat="1" ht="14.25">
      <c r="A513" s="74" t="s">
        <v>590</v>
      </c>
      <c r="B513" s="367"/>
      <c r="C513" s="367"/>
      <c r="D513" s="368"/>
    </row>
    <row r="514" spans="1:4" ht="14.25">
      <c r="A514" s="74" t="s">
        <v>591</v>
      </c>
      <c r="B514" s="367"/>
      <c r="C514" s="367"/>
      <c r="D514" s="368"/>
    </row>
    <row r="515" spans="1:4" ht="14.25">
      <c r="A515" s="74" t="s">
        <v>592</v>
      </c>
      <c r="B515" s="367"/>
      <c r="C515" s="367"/>
      <c r="D515" s="368"/>
    </row>
    <row r="516" spans="1:4" ht="14.25">
      <c r="A516" s="74" t="s">
        <v>587</v>
      </c>
      <c r="B516" s="367"/>
      <c r="C516" s="367"/>
      <c r="D516" s="368"/>
    </row>
    <row r="517" spans="1:4" ht="14.25">
      <c r="A517" s="74" t="s">
        <v>590</v>
      </c>
      <c r="B517" s="367"/>
      <c r="C517" s="367"/>
      <c r="D517" s="368"/>
    </row>
    <row r="518" spans="1:4" ht="14.25">
      <c r="A518" s="74" t="s">
        <v>593</v>
      </c>
      <c r="B518" s="367"/>
      <c r="C518" s="367"/>
      <c r="D518" s="368"/>
    </row>
    <row r="519" spans="1:4" ht="14.25">
      <c r="A519" s="74" t="s">
        <v>592</v>
      </c>
      <c r="B519" s="367"/>
      <c r="C519" s="367"/>
      <c r="D519" s="368"/>
    </row>
    <row r="520" spans="1:4" ht="14.25">
      <c r="A520" s="74" t="s">
        <v>588</v>
      </c>
      <c r="B520" s="367"/>
      <c r="C520" s="367"/>
      <c r="D520" s="368"/>
    </row>
    <row r="521" spans="1:4" ht="14.25">
      <c r="A521" s="74" t="s">
        <v>589</v>
      </c>
      <c r="B521" s="367"/>
      <c r="C521" s="367"/>
      <c r="D521" s="368"/>
    </row>
    <row r="522" spans="1:4" ht="14.25">
      <c r="A522" s="74" t="s">
        <v>590</v>
      </c>
      <c r="B522" s="367"/>
      <c r="C522" s="367"/>
      <c r="D522" s="368"/>
    </row>
    <row r="523" spans="1:4" ht="14.25">
      <c r="A523" s="74" t="s">
        <v>591</v>
      </c>
      <c r="B523" s="367"/>
      <c r="C523" s="367"/>
      <c r="D523" s="368"/>
    </row>
    <row r="524" spans="1:4" s="273" customFormat="1" ht="14.25">
      <c r="A524" s="74" t="s">
        <v>592</v>
      </c>
      <c r="B524" s="367"/>
      <c r="C524" s="367"/>
      <c r="D524" s="368"/>
    </row>
    <row r="525" spans="1:4" ht="30">
      <c r="A525" s="100" t="s">
        <v>594</v>
      </c>
      <c r="B525" s="491"/>
      <c r="C525" s="491">
        <f>C526+C530+C534</f>
        <v>0</v>
      </c>
      <c r="D525" s="492">
        <f>D526+D530+D534</f>
        <v>0</v>
      </c>
    </row>
    <row r="526" spans="1:4" ht="14.25">
      <c r="A526" s="74" t="s">
        <v>586</v>
      </c>
      <c r="B526" s="367"/>
      <c r="C526" s="367"/>
      <c r="D526" s="368"/>
    </row>
    <row r="527" spans="1:4" ht="14.25">
      <c r="A527" s="74" t="s">
        <v>590</v>
      </c>
      <c r="B527" s="367"/>
      <c r="C527" s="367"/>
      <c r="D527" s="368"/>
    </row>
    <row r="528" spans="1:4" ht="14.25">
      <c r="A528" s="74" t="s">
        <v>591</v>
      </c>
      <c r="B528" s="367"/>
      <c r="C528" s="367"/>
      <c r="D528" s="368"/>
    </row>
    <row r="529" spans="1:4" ht="14.25">
      <c r="A529" s="74" t="s">
        <v>592</v>
      </c>
      <c r="B529" s="367"/>
      <c r="C529" s="367"/>
      <c r="D529" s="368"/>
    </row>
    <row r="530" spans="1:4" ht="14.25">
      <c r="A530" s="74" t="s">
        <v>587</v>
      </c>
      <c r="B530" s="367"/>
      <c r="C530" s="367"/>
      <c r="D530" s="368"/>
    </row>
    <row r="531" spans="1:4" ht="14.25">
      <c r="A531" s="74" t="s">
        <v>590</v>
      </c>
      <c r="B531" s="367"/>
      <c r="C531" s="367"/>
      <c r="D531" s="368"/>
    </row>
    <row r="532" spans="1:4" ht="14.25">
      <c r="A532" s="74" t="s">
        <v>591</v>
      </c>
      <c r="B532" s="367"/>
      <c r="C532" s="367"/>
      <c r="D532" s="368"/>
    </row>
    <row r="533" spans="1:4" ht="14.25">
      <c r="A533" s="74" t="s">
        <v>592</v>
      </c>
      <c r="B533" s="367"/>
      <c r="C533" s="367"/>
      <c r="D533" s="368"/>
    </row>
    <row r="534" spans="1:4" ht="14.25">
      <c r="A534" s="74" t="s">
        <v>588</v>
      </c>
      <c r="B534" s="367"/>
      <c r="C534" s="367"/>
      <c r="D534" s="368"/>
    </row>
    <row r="535" spans="1:4" ht="14.25">
      <c r="A535" s="74" t="s">
        <v>589</v>
      </c>
      <c r="B535" s="367"/>
      <c r="C535" s="367"/>
      <c r="D535" s="368"/>
    </row>
    <row r="536" spans="1:4" ht="14.25">
      <c r="A536" s="74" t="s">
        <v>590</v>
      </c>
      <c r="B536" s="367"/>
      <c r="C536" s="367"/>
      <c r="D536" s="368"/>
    </row>
    <row r="537" spans="1:4" ht="14.25">
      <c r="A537" s="74" t="s">
        <v>591</v>
      </c>
      <c r="B537" s="367"/>
      <c r="C537" s="367"/>
      <c r="D537" s="368"/>
    </row>
    <row r="538" spans="1:4" ht="14.25">
      <c r="A538" s="74" t="s">
        <v>592</v>
      </c>
      <c r="B538" s="367"/>
      <c r="C538" s="367"/>
      <c r="D538" s="368"/>
    </row>
    <row r="539" spans="1:4" ht="30">
      <c r="A539" s="100" t="s">
        <v>595</v>
      </c>
      <c r="B539" s="491"/>
      <c r="C539" s="520">
        <f>C540+C544+C548</f>
        <v>24015441.77</v>
      </c>
      <c r="D539" s="520">
        <f>D540+D544+D548</f>
        <v>21473269.42</v>
      </c>
    </row>
    <row r="540" spans="1:4" ht="14.25">
      <c r="A540" s="74" t="s">
        <v>586</v>
      </c>
      <c r="B540" s="367"/>
      <c r="C540" s="478">
        <f>C506</f>
        <v>24015441.77</v>
      </c>
      <c r="D540" s="478">
        <f>D506</f>
        <v>21473269.42</v>
      </c>
    </row>
    <row r="541" spans="1:4" ht="14.25">
      <c r="A541" s="74" t="s">
        <v>590</v>
      </c>
      <c r="B541" s="367"/>
      <c r="C541" s="478">
        <f>C540-C542</f>
        <v>2542172.3499999978</v>
      </c>
      <c r="D541" s="478">
        <f>D540-D542</f>
        <v>-10470985.219999999</v>
      </c>
    </row>
    <row r="542" spans="1:4" ht="14.25">
      <c r="A542" s="74" t="s">
        <v>591</v>
      </c>
      <c r="B542" s="367"/>
      <c r="C542" s="367">
        <f>D540</f>
        <v>21473269.42</v>
      </c>
      <c r="D542" s="478">
        <v>31944254.64</v>
      </c>
    </row>
    <row r="543" spans="1:4" ht="14.25">
      <c r="A543" s="74" t="s">
        <v>592</v>
      </c>
      <c r="B543" s="367"/>
      <c r="C543" s="367">
        <v>38733889.01</v>
      </c>
      <c r="D543" s="478">
        <v>35296573.06</v>
      </c>
    </row>
    <row r="544" spans="1:4" ht="14.25">
      <c r="A544" s="74" t="s">
        <v>587</v>
      </c>
      <c r="B544" s="367"/>
      <c r="C544" s="367"/>
      <c r="D544" s="368"/>
    </row>
    <row r="545" spans="1:4" ht="14.25">
      <c r="A545" s="74" t="s">
        <v>590</v>
      </c>
      <c r="B545" s="367"/>
      <c r="C545" s="367"/>
      <c r="D545" s="368"/>
    </row>
    <row r="546" spans="1:4" ht="14.25">
      <c r="A546" s="74" t="s">
        <v>591</v>
      </c>
      <c r="B546" s="367"/>
      <c r="C546" s="367"/>
      <c r="D546" s="368"/>
    </row>
    <row r="547" spans="1:4" ht="14.25">
      <c r="A547" s="74" t="s">
        <v>592</v>
      </c>
      <c r="B547" s="367"/>
      <c r="C547" s="367"/>
      <c r="D547" s="368"/>
    </row>
    <row r="548" spans="1:4" ht="14.25">
      <c r="A548" s="74" t="s">
        <v>588</v>
      </c>
      <c r="B548" s="367"/>
      <c r="C548" s="367"/>
      <c r="D548" s="368"/>
    </row>
    <row r="549" spans="1:4" ht="14.25">
      <c r="A549" s="74" t="s">
        <v>589</v>
      </c>
      <c r="B549" s="367"/>
      <c r="C549" s="367"/>
      <c r="D549" s="368"/>
    </row>
    <row r="550" spans="1:4" ht="14.25">
      <c r="A550" s="74" t="s">
        <v>590</v>
      </c>
      <c r="B550" s="367"/>
      <c r="C550" s="367"/>
      <c r="D550" s="368"/>
    </row>
    <row r="551" spans="1:4" ht="14.25">
      <c r="A551" s="74" t="s">
        <v>591</v>
      </c>
      <c r="B551" s="367"/>
      <c r="C551" s="367"/>
      <c r="D551" s="368"/>
    </row>
    <row r="552" spans="1:4" ht="14.25">
      <c r="A552" s="74" t="s">
        <v>592</v>
      </c>
      <c r="B552" s="367"/>
      <c r="C552" s="367"/>
      <c r="D552" s="368"/>
    </row>
    <row r="553" spans="1:4" ht="14.25">
      <c r="A553" s="74" t="s">
        <v>1027</v>
      </c>
      <c r="B553" s="367"/>
      <c r="C553" s="367"/>
      <c r="D553" s="368"/>
    </row>
    <row r="554" spans="1:4" ht="15">
      <c r="A554" s="100" t="s">
        <v>596</v>
      </c>
      <c r="B554" s="367"/>
      <c r="C554" s="367"/>
      <c r="D554" s="368"/>
    </row>
    <row r="555" spans="1:4" ht="14.25">
      <c r="A555" s="74" t="s">
        <v>597</v>
      </c>
      <c r="B555" s="367"/>
      <c r="C555" s="367"/>
      <c r="D555" s="368"/>
    </row>
    <row r="556" spans="1:4" ht="14.25">
      <c r="A556" s="74" t="s">
        <v>590</v>
      </c>
      <c r="B556" s="367"/>
      <c r="C556" s="367"/>
      <c r="D556" s="368"/>
    </row>
    <row r="557" spans="1:4" ht="14.25">
      <c r="A557" s="74" t="s">
        <v>591</v>
      </c>
      <c r="B557" s="367"/>
      <c r="C557" s="367"/>
      <c r="D557" s="368"/>
    </row>
    <row r="558" spans="1:4" ht="14.25">
      <c r="A558" s="74" t="s">
        <v>592</v>
      </c>
      <c r="B558" s="367"/>
      <c r="C558" s="367"/>
      <c r="D558" s="368"/>
    </row>
    <row r="559" spans="1:4" ht="14.25">
      <c r="A559" s="74" t="s">
        <v>587</v>
      </c>
      <c r="B559" s="367"/>
      <c r="C559" s="367"/>
      <c r="D559" s="368"/>
    </row>
    <row r="560" spans="1:4" ht="14.25">
      <c r="A560" s="74" t="s">
        <v>590</v>
      </c>
      <c r="B560" s="367"/>
      <c r="C560" s="367"/>
      <c r="D560" s="368"/>
    </row>
    <row r="561" spans="1:4" ht="14.25">
      <c r="A561" s="74" t="s">
        <v>591</v>
      </c>
      <c r="B561" s="367"/>
      <c r="C561" s="367"/>
      <c r="D561" s="368"/>
    </row>
    <row r="562" spans="1:4" ht="14.25">
      <c r="A562" s="74" t="s">
        <v>592</v>
      </c>
      <c r="B562" s="367"/>
      <c r="C562" s="367"/>
      <c r="D562" s="368"/>
    </row>
    <row r="563" spans="1:4" ht="14.25">
      <c r="A563" s="74" t="s">
        <v>588</v>
      </c>
      <c r="B563" s="367"/>
      <c r="C563" s="367"/>
      <c r="D563" s="368"/>
    </row>
    <row r="564" spans="1:4" ht="14.25">
      <c r="A564" s="74" t="s">
        <v>589</v>
      </c>
      <c r="B564" s="367"/>
      <c r="C564" s="367"/>
      <c r="D564" s="368"/>
    </row>
    <row r="565" spans="1:4" ht="14.25">
      <c r="A565" s="74" t="s">
        <v>590</v>
      </c>
      <c r="B565" s="367"/>
      <c r="C565" s="367"/>
      <c r="D565" s="368"/>
    </row>
    <row r="566" spans="1:4" ht="14.25">
      <c r="A566" s="74" t="s">
        <v>591</v>
      </c>
      <c r="B566" s="367"/>
      <c r="C566" s="367"/>
      <c r="D566" s="368"/>
    </row>
    <row r="567" spans="1:4" ht="14.25">
      <c r="A567" s="74" t="s">
        <v>592</v>
      </c>
      <c r="B567" s="367"/>
      <c r="C567" s="367"/>
      <c r="D567" s="368"/>
    </row>
    <row r="568" spans="1:4" ht="14.25">
      <c r="A568" s="74" t="s">
        <v>1027</v>
      </c>
      <c r="B568" s="367"/>
      <c r="C568" s="367"/>
      <c r="D568" s="368"/>
    </row>
    <row r="569" spans="1:4" ht="14.25">
      <c r="A569" s="74" t="s">
        <v>598</v>
      </c>
      <c r="B569" s="367"/>
      <c r="C569" s="367">
        <f>C515+C519+C524+C529+C533+C538+C543+C547+C552+C558+C562+C567</f>
        <v>38733889.01</v>
      </c>
      <c r="D569" s="368">
        <f>D515+D519+D524+D529+D533+D538+D543+D547+D552+D558+D562+D567</f>
        <v>35296573.06</v>
      </c>
    </row>
    <row r="570" spans="1:4" ht="14.25">
      <c r="A570" s="74" t="s">
        <v>599</v>
      </c>
      <c r="B570" s="367"/>
      <c r="C570" s="367">
        <f>C514+C518+C523+C528+C532+C537+C542+C546+C551+C557+C561+C566</f>
        <v>21473269.42</v>
      </c>
      <c r="D570" s="368">
        <f>D514+D518+D523+D528+D532+D537+D542+D546+D551+D557+D561+D566</f>
        <v>31944254.64</v>
      </c>
    </row>
    <row r="571" spans="1:4" ht="14.25">
      <c r="A571" s="74" t="s">
        <v>600</v>
      </c>
      <c r="B571" s="367"/>
      <c r="C571" s="367">
        <f>C513+C517+C522+C527+C531+C536+C541+C545+C550+C556+C560+C565</f>
        <v>2542172.3499999978</v>
      </c>
      <c r="D571" s="368">
        <f>D513+D517+D522+D527+D531+D536+D541+D545+D550+D556+D560+D565</f>
        <v>-10470985.219999999</v>
      </c>
    </row>
    <row r="572" spans="1:4" ht="15.75" thickBot="1">
      <c r="A572" s="217" t="s">
        <v>601</v>
      </c>
      <c r="B572" s="507"/>
      <c r="C572" s="507">
        <f>C511+C525+C539+C554</f>
        <v>24015441.77</v>
      </c>
      <c r="D572" s="508">
        <f>D511+D525+D539+D554</f>
        <v>21473269.42</v>
      </c>
    </row>
    <row r="573" spans="1:4" ht="14.25">
      <c r="A573" s="361"/>
      <c r="B573" s="359"/>
      <c r="C573" s="360"/>
      <c r="D573" s="398"/>
    </row>
    <row r="574" spans="1:4" ht="14.25">
      <c r="A574" s="361"/>
      <c r="B574" s="359"/>
      <c r="C574" s="360"/>
      <c r="D574" s="380"/>
    </row>
    <row r="575" spans="1:4" ht="15.75" thickBot="1">
      <c r="A575" s="218" t="s">
        <v>602</v>
      </c>
      <c r="B575" s="372"/>
      <c r="C575" s="372"/>
      <c r="D575" s="392"/>
    </row>
    <row r="576" spans="1:4" s="427" customFormat="1" ht="30">
      <c r="A576" s="424" t="s">
        <v>603</v>
      </c>
      <c r="B576" s="421"/>
      <c r="C576" s="425">
        <v>2003</v>
      </c>
      <c r="D576" s="425">
        <v>2002</v>
      </c>
    </row>
    <row r="577" spans="1:4" ht="14.25">
      <c r="A577" s="74" t="s">
        <v>170</v>
      </c>
      <c r="B577" s="367"/>
      <c r="C577" s="478">
        <f>SUM(C336,C344,C352,C360,C368,C376)</f>
        <v>587616.86</v>
      </c>
      <c r="D577" s="367">
        <v>2389866.92</v>
      </c>
    </row>
    <row r="578" spans="1:4" ht="14.25">
      <c r="A578" s="74" t="s">
        <v>171</v>
      </c>
      <c r="B578" s="367"/>
      <c r="C578" s="367">
        <f>C580+C582</f>
        <v>0</v>
      </c>
      <c r="D578" s="368">
        <f>D580+D582</f>
        <v>0</v>
      </c>
    </row>
    <row r="579" spans="1:4" ht="14.25">
      <c r="A579" s="74" t="s">
        <v>172</v>
      </c>
      <c r="B579" s="367"/>
      <c r="C579" s="367"/>
      <c r="D579" s="368"/>
    </row>
    <row r="580" spans="1:4" ht="14.25">
      <c r="A580" s="74" t="s">
        <v>173</v>
      </c>
      <c r="B580" s="367"/>
      <c r="C580" s="367"/>
      <c r="D580" s="368"/>
    </row>
    <row r="581" spans="1:4" ht="14.25">
      <c r="A581" s="74" t="s">
        <v>1027</v>
      </c>
      <c r="B581" s="367"/>
      <c r="C581" s="367"/>
      <c r="D581" s="368"/>
    </row>
    <row r="582" spans="1:4" ht="14.25">
      <c r="A582" s="74" t="s">
        <v>174</v>
      </c>
      <c r="B582" s="367"/>
      <c r="C582" s="367"/>
      <c r="D582" s="368"/>
    </row>
    <row r="583" spans="1:4" ht="15.75" thickBot="1">
      <c r="A583" s="217" t="s">
        <v>604</v>
      </c>
      <c r="B583" s="507"/>
      <c r="C583" s="507">
        <f>C577+C578</f>
        <v>587616.86</v>
      </c>
      <c r="D583" s="508">
        <f>D577+D578</f>
        <v>2389866.92</v>
      </c>
    </row>
    <row r="584" spans="1:4" ht="14.25">
      <c r="A584" s="361"/>
      <c r="B584" s="359"/>
      <c r="C584" s="360"/>
      <c r="D584" s="398"/>
    </row>
    <row r="585" spans="1:4" ht="14.25">
      <c r="A585" s="361"/>
      <c r="B585" s="359"/>
      <c r="C585" s="360"/>
      <c r="D585" s="380"/>
    </row>
    <row r="586" spans="1:4" ht="15.75" thickBot="1">
      <c r="A586" s="218" t="s">
        <v>605</v>
      </c>
      <c r="B586" s="372"/>
      <c r="C586" s="372"/>
      <c r="D586" s="392"/>
    </row>
    <row r="587" spans="1:4" s="427" customFormat="1" ht="15">
      <c r="A587" s="424" t="s">
        <v>606</v>
      </c>
      <c r="B587" s="421"/>
      <c r="C587" s="425">
        <v>2003</v>
      </c>
      <c r="D587" s="425">
        <v>2002</v>
      </c>
    </row>
    <row r="588" spans="1:4" ht="15">
      <c r="A588" s="261"/>
      <c r="B588" s="521"/>
      <c r="C588" s="521"/>
      <c r="D588" s="522"/>
    </row>
    <row r="589" spans="1:4" ht="15">
      <c r="A589" s="261"/>
      <c r="B589" s="521"/>
      <c r="C589" s="521"/>
      <c r="D589" s="522"/>
    </row>
    <row r="590" spans="1:4" s="273" customFormat="1" ht="15">
      <c r="A590" s="261"/>
      <c r="B590" s="521"/>
      <c r="C590" s="521"/>
      <c r="D590" s="522"/>
    </row>
    <row r="591" spans="1:4" ht="15">
      <c r="A591" s="261"/>
      <c r="B591" s="521"/>
      <c r="C591" s="521"/>
      <c r="D591" s="522"/>
    </row>
    <row r="592" spans="1:4" ht="14.25">
      <c r="A592" s="74"/>
      <c r="B592" s="495"/>
      <c r="C592" s="495"/>
      <c r="D592" s="502"/>
    </row>
    <row r="593" spans="1:4" ht="15.75" thickBot="1">
      <c r="A593" s="217" t="s">
        <v>607</v>
      </c>
      <c r="B593" s="511"/>
      <c r="C593" s="511">
        <f>SUM(C588:C592)</f>
        <v>0</v>
      </c>
      <c r="D593" s="512">
        <f>SUM(D588:D592)</f>
        <v>0</v>
      </c>
    </row>
    <row r="594" spans="1:4" ht="14.25">
      <c r="A594" s="361"/>
      <c r="B594" s="359"/>
      <c r="C594" s="360"/>
      <c r="D594" s="398"/>
    </row>
    <row r="595" spans="1:4" ht="14.25">
      <c r="A595" s="361"/>
      <c r="B595" s="359"/>
      <c r="C595" s="360"/>
      <c r="D595" s="380"/>
    </row>
    <row r="596" spans="1:4" ht="15.75" thickBot="1">
      <c r="A596" s="218" t="s">
        <v>608</v>
      </c>
      <c r="B596" s="372"/>
      <c r="C596" s="372"/>
      <c r="D596" s="392"/>
    </row>
    <row r="597" spans="1:4" s="427" customFormat="1" ht="30">
      <c r="A597" s="424" t="s">
        <v>609</v>
      </c>
      <c r="B597" s="421"/>
      <c r="C597" s="425">
        <v>2003</v>
      </c>
      <c r="D597" s="425">
        <v>2002</v>
      </c>
    </row>
    <row r="598" spans="1:4" ht="14.25">
      <c r="A598" s="74" t="s">
        <v>313</v>
      </c>
      <c r="B598" s="367"/>
      <c r="C598" s="367"/>
      <c r="D598" s="368"/>
    </row>
    <row r="599" spans="1:4" ht="14.25">
      <c r="A599" s="74" t="s">
        <v>1027</v>
      </c>
      <c r="B599" s="367"/>
      <c r="C599" s="367"/>
      <c r="D599" s="368"/>
    </row>
    <row r="600" spans="1:4" ht="14.25">
      <c r="A600" s="74" t="s">
        <v>290</v>
      </c>
      <c r="B600" s="367"/>
      <c r="C600" s="367"/>
      <c r="D600" s="368"/>
    </row>
    <row r="601" spans="1:4" s="273" customFormat="1" ht="14.25">
      <c r="A601" s="74" t="s">
        <v>1027</v>
      </c>
      <c r="B601" s="367"/>
      <c r="C601" s="367"/>
      <c r="D601" s="368"/>
    </row>
    <row r="602" spans="1:4" ht="14.25">
      <c r="A602" s="74" t="s">
        <v>292</v>
      </c>
      <c r="B602" s="367"/>
      <c r="C602" s="367"/>
      <c r="D602" s="368"/>
    </row>
    <row r="603" spans="1:4" ht="14.25">
      <c r="A603" s="74" t="s">
        <v>1027</v>
      </c>
      <c r="B603" s="367"/>
      <c r="C603" s="367"/>
      <c r="D603" s="368"/>
    </row>
    <row r="604" spans="1:4" ht="15">
      <c r="A604" s="74" t="s">
        <v>314</v>
      </c>
      <c r="B604" s="480"/>
      <c r="C604" s="480">
        <f>C598+C600-C602</f>
        <v>0</v>
      </c>
      <c r="D604" s="481">
        <f>D598+D600-D602</f>
        <v>0</v>
      </c>
    </row>
    <row r="605" spans="1:4" ht="15" thickBot="1">
      <c r="A605" s="257" t="s">
        <v>1027</v>
      </c>
      <c r="B605" s="370"/>
      <c r="C605" s="370"/>
      <c r="D605" s="371"/>
    </row>
    <row r="606" spans="1:4" ht="14.25">
      <c r="A606" s="361"/>
      <c r="B606" s="359"/>
      <c r="C606" s="360"/>
      <c r="D606" s="398"/>
    </row>
    <row r="607" spans="1:4" ht="14.25">
      <c r="A607" s="361"/>
      <c r="B607" s="359"/>
      <c r="C607" s="360"/>
      <c r="D607" s="380"/>
    </row>
    <row r="608" spans="1:4" ht="15.75" thickBot="1">
      <c r="A608" s="218" t="s">
        <v>610</v>
      </c>
      <c r="B608" s="372"/>
      <c r="C608" s="372"/>
      <c r="D608" s="399"/>
    </row>
    <row r="609" spans="1:4" s="427" customFormat="1" ht="15">
      <c r="A609" s="424" t="s">
        <v>611</v>
      </c>
      <c r="B609" s="421"/>
      <c r="C609" s="425">
        <v>2003</v>
      </c>
      <c r="D609" s="425">
        <v>2002</v>
      </c>
    </row>
    <row r="610" spans="1:4" ht="14.25">
      <c r="A610" s="74" t="s">
        <v>170</v>
      </c>
      <c r="B610" s="367"/>
      <c r="C610" s="367"/>
      <c r="D610" s="368"/>
    </row>
    <row r="611" spans="1:4" s="273" customFormat="1" ht="14.25">
      <c r="A611" s="74" t="s">
        <v>171</v>
      </c>
      <c r="B611" s="367"/>
      <c r="C611" s="367">
        <f>C613+C615</f>
        <v>0</v>
      </c>
      <c r="D611" s="368">
        <f>D613+D615</f>
        <v>0</v>
      </c>
    </row>
    <row r="612" spans="1:4" ht="14.25">
      <c r="A612" s="74" t="s">
        <v>172</v>
      </c>
      <c r="B612" s="367"/>
      <c r="C612" s="367"/>
      <c r="D612" s="368"/>
    </row>
    <row r="613" spans="1:4" ht="14.25">
      <c r="A613" s="74" t="s">
        <v>173</v>
      </c>
      <c r="B613" s="367"/>
      <c r="C613" s="367"/>
      <c r="D613" s="368"/>
    </row>
    <row r="614" spans="1:4" ht="14.25">
      <c r="A614" s="74" t="s">
        <v>1027</v>
      </c>
      <c r="B614" s="367"/>
      <c r="C614" s="367"/>
      <c r="D614" s="368"/>
    </row>
    <row r="615" spans="1:4" ht="14.25">
      <c r="A615" s="74" t="s">
        <v>174</v>
      </c>
      <c r="B615" s="367"/>
      <c r="C615" s="367"/>
      <c r="D615" s="368"/>
    </row>
    <row r="616" spans="1:4" ht="15.75" thickBot="1">
      <c r="A616" s="217" t="s">
        <v>607</v>
      </c>
      <c r="B616" s="507"/>
      <c r="C616" s="507">
        <f>C610+C611</f>
        <v>0</v>
      </c>
      <c r="D616" s="508">
        <f>D610+D611</f>
        <v>0</v>
      </c>
    </row>
    <row r="617" spans="1:4" ht="14.25">
      <c r="A617" s="361"/>
      <c r="B617" s="359"/>
      <c r="C617" s="360"/>
      <c r="D617" s="398"/>
    </row>
    <row r="618" spans="1:4" ht="15.75" thickBot="1">
      <c r="A618" s="218" t="s">
        <v>612</v>
      </c>
      <c r="B618" s="372"/>
      <c r="C618" s="372"/>
      <c r="D618" s="399"/>
    </row>
    <row r="619" spans="1:4" s="427" customFormat="1" ht="30">
      <c r="A619" s="424" t="s">
        <v>613</v>
      </c>
      <c r="B619" s="421"/>
      <c r="C619" s="425">
        <v>2003</v>
      </c>
      <c r="D619" s="425">
        <v>2002</v>
      </c>
    </row>
    <row r="620" spans="1:4" ht="28.5">
      <c r="A620" s="74" t="s">
        <v>614</v>
      </c>
      <c r="B620" s="520"/>
      <c r="C620" s="520">
        <f>C621+C623+C625</f>
        <v>0</v>
      </c>
      <c r="D620" s="649">
        <f>D621+D623+D625</f>
        <v>95072.89</v>
      </c>
    </row>
    <row r="621" spans="1:4" ht="14.25">
      <c r="A621" s="74" t="s">
        <v>615</v>
      </c>
      <c r="B621" s="478"/>
      <c r="C621" s="478">
        <v>0</v>
      </c>
      <c r="D621" s="478">
        <v>95072.89</v>
      </c>
    </row>
    <row r="622" spans="1:4" ht="14.25">
      <c r="A622" s="74" t="s">
        <v>1027</v>
      </c>
      <c r="B622" s="478"/>
      <c r="C622" s="478"/>
      <c r="D622" s="479"/>
    </row>
    <row r="623" spans="1:4" s="273" customFormat="1" ht="14.25">
      <c r="A623" s="74" t="s">
        <v>616</v>
      </c>
      <c r="B623" s="478"/>
      <c r="C623" s="478"/>
      <c r="D623" s="479"/>
    </row>
    <row r="624" spans="1:4" ht="14.25">
      <c r="A624" s="74" t="s">
        <v>1027</v>
      </c>
      <c r="B624" s="478"/>
      <c r="C624" s="478"/>
      <c r="D624" s="479"/>
    </row>
    <row r="625" spans="1:4" ht="14.25">
      <c r="A625" s="74" t="s">
        <v>617</v>
      </c>
      <c r="B625" s="478"/>
      <c r="C625" s="478"/>
      <c r="D625" s="479"/>
    </row>
    <row r="626" spans="1:4" ht="14.25">
      <c r="A626" s="74" t="s">
        <v>1027</v>
      </c>
      <c r="B626" s="478"/>
      <c r="C626" s="478"/>
      <c r="D626" s="479"/>
    </row>
    <row r="627" spans="1:4" ht="14.25">
      <c r="A627" s="74" t="s">
        <v>618</v>
      </c>
      <c r="B627" s="478"/>
      <c r="C627" s="478">
        <f>C628+C630+C632+C634+C636</f>
        <v>1199312.46</v>
      </c>
      <c r="D627" s="479">
        <f>D628+D630+D632+D634+D636</f>
        <v>0</v>
      </c>
    </row>
    <row r="628" spans="1:4" ht="28.5">
      <c r="A628" s="74" t="s">
        <v>629</v>
      </c>
      <c r="B628" s="520"/>
      <c r="C628" s="520">
        <f>C629</f>
        <v>0</v>
      </c>
      <c r="D628" s="520">
        <f>D629</f>
        <v>0</v>
      </c>
    </row>
    <row r="629" spans="1:4" ht="14.25">
      <c r="A629" s="438" t="s">
        <v>652</v>
      </c>
      <c r="B629" s="478"/>
      <c r="C629" s="478"/>
      <c r="D629" s="479"/>
    </row>
    <row r="630" spans="1:4" ht="28.5">
      <c r="A630" s="74" t="s">
        <v>630</v>
      </c>
      <c r="B630" s="478"/>
      <c r="C630" s="478">
        <v>1199312.46</v>
      </c>
      <c r="D630" s="479"/>
    </row>
    <row r="631" spans="1:4" ht="14.25">
      <c r="A631" s="74" t="s">
        <v>379</v>
      </c>
      <c r="B631" s="478"/>
      <c r="C631" s="478">
        <v>1199312.46</v>
      </c>
      <c r="D631" s="479"/>
    </row>
    <row r="632" spans="1:4" ht="28.5">
      <c r="A632" s="74" t="s">
        <v>631</v>
      </c>
      <c r="B632" s="478"/>
      <c r="C632" s="478"/>
      <c r="D632" s="479"/>
    </row>
    <row r="633" spans="1:4" s="273" customFormat="1" ht="14.25">
      <c r="A633" s="74" t="s">
        <v>1027</v>
      </c>
      <c r="B633" s="478"/>
      <c r="C633" s="478"/>
      <c r="D633" s="479"/>
    </row>
    <row r="634" spans="1:4" ht="14.25">
      <c r="A634" s="74" t="s">
        <v>632</v>
      </c>
      <c r="B634" s="478"/>
      <c r="C634" s="478"/>
      <c r="D634" s="479"/>
    </row>
    <row r="635" spans="1:4" ht="14.25">
      <c r="A635" s="74" t="s">
        <v>1027</v>
      </c>
      <c r="B635" s="478"/>
      <c r="C635" s="478"/>
      <c r="D635" s="479"/>
    </row>
    <row r="636" spans="1:4" ht="28.5">
      <c r="A636" s="74" t="s">
        <v>633</v>
      </c>
      <c r="B636" s="520"/>
      <c r="C636" s="520"/>
      <c r="D636" s="649"/>
    </row>
    <row r="637" spans="1:4" ht="14.25">
      <c r="A637" s="74" t="s">
        <v>1027</v>
      </c>
      <c r="B637" s="478"/>
      <c r="C637" s="478"/>
      <c r="D637" s="479"/>
    </row>
    <row r="638" spans="1:4" ht="14.25">
      <c r="A638" s="74" t="s">
        <v>634</v>
      </c>
      <c r="B638" s="535"/>
      <c r="C638" s="535">
        <f>C639+C641+C643+C645+C647</f>
        <v>0</v>
      </c>
      <c r="D638" s="650">
        <f>D639+D641+D643+D645+D647</f>
        <v>95072.89</v>
      </c>
    </row>
    <row r="639" spans="1:4" ht="28.5">
      <c r="A639" s="74" t="s">
        <v>629</v>
      </c>
      <c r="B639" s="641"/>
      <c r="C639" s="641">
        <f>C640</f>
        <v>0</v>
      </c>
      <c r="D639" s="641">
        <f>D640</f>
        <v>95072.89</v>
      </c>
    </row>
    <row r="640" spans="1:4" ht="14.25">
      <c r="A640" s="74" t="s">
        <v>116</v>
      </c>
      <c r="B640" s="535"/>
      <c r="C640" s="535"/>
      <c r="D640" s="650">
        <v>95072.89</v>
      </c>
    </row>
    <row r="641" spans="1:4" ht="28.5">
      <c r="A641" s="74" t="s">
        <v>630</v>
      </c>
      <c r="B641" s="535"/>
      <c r="C641" s="535"/>
      <c r="D641" s="650"/>
    </row>
    <row r="642" spans="1:4" ht="14.25">
      <c r="A642" s="74" t="s">
        <v>1027</v>
      </c>
      <c r="B642" s="535"/>
      <c r="C642" s="535"/>
      <c r="D642" s="650"/>
    </row>
    <row r="643" spans="1:4" ht="28.5">
      <c r="A643" s="74" t="s">
        <v>631</v>
      </c>
      <c r="B643" s="535"/>
      <c r="C643" s="535"/>
      <c r="D643" s="650"/>
    </row>
    <row r="644" spans="1:4" ht="14.25">
      <c r="A644" s="74" t="s">
        <v>1027</v>
      </c>
      <c r="B644" s="535"/>
      <c r="C644" s="535"/>
      <c r="D644" s="650"/>
    </row>
    <row r="645" spans="1:4" ht="14.25">
      <c r="A645" s="74" t="s">
        <v>632</v>
      </c>
      <c r="B645" s="535"/>
      <c r="C645" s="535"/>
      <c r="D645" s="650"/>
    </row>
    <row r="646" spans="1:4" ht="14.25">
      <c r="A646" s="74" t="s">
        <v>1027</v>
      </c>
      <c r="B646" s="535"/>
      <c r="C646" s="535"/>
      <c r="D646" s="650"/>
    </row>
    <row r="647" spans="1:4" ht="28.5">
      <c r="A647" s="74" t="s">
        <v>633</v>
      </c>
      <c r="B647" s="641"/>
      <c r="C647" s="641"/>
      <c r="D647" s="651"/>
    </row>
    <row r="648" spans="1:4" ht="14.25">
      <c r="A648" s="74" t="s">
        <v>1027</v>
      </c>
      <c r="B648" s="535"/>
      <c r="C648" s="535"/>
      <c r="D648" s="650"/>
    </row>
    <row r="649" spans="1:4" ht="28.5">
      <c r="A649" s="74" t="s">
        <v>635</v>
      </c>
      <c r="B649" s="642"/>
      <c r="C649" s="642">
        <f>C620+C627-C638</f>
        <v>1199312.46</v>
      </c>
      <c r="D649" s="652">
        <f>D620+D627-D638</f>
        <v>0</v>
      </c>
    </row>
    <row r="650" spans="1:4" ht="14.25">
      <c r="A650" s="74" t="s">
        <v>615</v>
      </c>
      <c r="B650" s="535"/>
      <c r="C650" s="535"/>
      <c r="D650" s="650">
        <f>D621+D628+D630-D639-D641</f>
        <v>0</v>
      </c>
    </row>
    <row r="651" spans="1:4" ht="14.25">
      <c r="A651" s="74" t="s">
        <v>1027</v>
      </c>
      <c r="B651" s="535"/>
      <c r="C651" s="535"/>
      <c r="D651" s="650"/>
    </row>
    <row r="652" spans="1:4" ht="14.25">
      <c r="A652" s="74" t="s">
        <v>616</v>
      </c>
      <c r="B652" s="535"/>
      <c r="C652" s="535">
        <f>C623+C632+C634-C643-C645</f>
        <v>0</v>
      </c>
      <c r="D652" s="650">
        <f>D623+D632+D634-D643-D645</f>
        <v>0</v>
      </c>
    </row>
    <row r="653" spans="1:4" ht="14.25">
      <c r="A653" s="74" t="s">
        <v>1027</v>
      </c>
      <c r="B653" s="535"/>
      <c r="C653" s="535"/>
      <c r="D653" s="650"/>
    </row>
    <row r="654" spans="1:4" ht="14.25">
      <c r="A654" s="74" t="s">
        <v>617</v>
      </c>
      <c r="B654" s="535"/>
      <c r="C654" s="535">
        <f>C625+C636-C647</f>
        <v>0</v>
      </c>
      <c r="D654" s="650">
        <f>D625+D636-D647</f>
        <v>0</v>
      </c>
    </row>
    <row r="655" spans="1:4" ht="15" thickBot="1">
      <c r="A655" s="257" t="s">
        <v>1027</v>
      </c>
      <c r="B655" s="538"/>
      <c r="C655" s="538"/>
      <c r="D655" s="653"/>
    </row>
    <row r="656" spans="1:4" ht="14.25">
      <c r="A656" s="361"/>
      <c r="B656" s="359"/>
      <c r="C656" s="360"/>
      <c r="D656" s="398"/>
    </row>
    <row r="657" spans="1:4" ht="14.25">
      <c r="A657" s="361"/>
      <c r="B657" s="359"/>
      <c r="C657" s="360"/>
      <c r="D657" s="380"/>
    </row>
    <row r="658" spans="1:4" ht="15.75" thickBot="1">
      <c r="A658" s="218" t="s">
        <v>636</v>
      </c>
      <c r="B658" s="372"/>
      <c r="C658" s="372"/>
      <c r="D658" s="399"/>
    </row>
    <row r="659" spans="1:4" s="427" customFormat="1" ht="15.75" thickBot="1">
      <c r="A659" s="428" t="s">
        <v>637</v>
      </c>
      <c r="B659" s="421"/>
      <c r="C659" s="425">
        <v>2003</v>
      </c>
      <c r="D659" s="425">
        <v>2002</v>
      </c>
    </row>
    <row r="660" spans="1:4" ht="14.25">
      <c r="A660" s="260" t="s">
        <v>638</v>
      </c>
      <c r="B660" s="524"/>
      <c r="C660" s="524"/>
      <c r="D660" s="525"/>
    </row>
    <row r="661" spans="1:4" ht="28.5">
      <c r="A661" s="74" t="s">
        <v>1321</v>
      </c>
      <c r="B661" s="514"/>
      <c r="C661" s="514"/>
      <c r="D661" s="497"/>
    </row>
    <row r="662" spans="1:4" ht="15.75" thickBot="1">
      <c r="A662" s="217" t="s">
        <v>640</v>
      </c>
      <c r="B662" s="515"/>
      <c r="C662" s="515">
        <f>C660</f>
        <v>0</v>
      </c>
      <c r="D662" s="516">
        <f>D660</f>
        <v>0</v>
      </c>
    </row>
    <row r="663" spans="1:4" ht="14.25">
      <c r="A663" s="361"/>
      <c r="B663" s="359"/>
      <c r="C663" s="360"/>
      <c r="D663" s="398"/>
    </row>
    <row r="664" spans="1:4" ht="14.25">
      <c r="A664" s="361"/>
      <c r="B664" s="359"/>
      <c r="C664" s="360"/>
      <c r="D664" s="380"/>
    </row>
    <row r="665" spans="1:4" ht="15.75" thickBot="1">
      <c r="A665" s="218" t="s">
        <v>641</v>
      </c>
      <c r="B665" s="372"/>
      <c r="C665" s="372"/>
      <c r="D665" s="399"/>
    </row>
    <row r="666" spans="1:4" s="427" customFormat="1" ht="15">
      <c r="A666" s="424" t="s">
        <v>642</v>
      </c>
      <c r="B666" s="421"/>
      <c r="C666" s="425">
        <v>2003</v>
      </c>
      <c r="D666" s="425">
        <v>2002</v>
      </c>
    </row>
    <row r="667" spans="1:4" ht="14.25">
      <c r="A667" s="74" t="s">
        <v>643</v>
      </c>
      <c r="B667" s="514"/>
      <c r="C667" s="514"/>
      <c r="D667" s="497"/>
    </row>
    <row r="668" spans="1:4" ht="14.25">
      <c r="A668" s="74" t="s">
        <v>644</v>
      </c>
      <c r="B668" s="514"/>
      <c r="C668" s="514"/>
      <c r="D668" s="497"/>
    </row>
    <row r="669" spans="1:4" ht="14.25">
      <c r="A669" s="74" t="s">
        <v>645</v>
      </c>
      <c r="B669" s="514"/>
      <c r="C669" s="514"/>
      <c r="D669" s="497"/>
    </row>
    <row r="670" spans="1:4" ht="14.25">
      <c r="A670" s="74" t="s">
        <v>646</v>
      </c>
      <c r="B670" s="514"/>
      <c r="C670" s="514"/>
      <c r="D670" s="497"/>
    </row>
    <row r="671" spans="1:4" s="273" customFormat="1" ht="14.25">
      <c r="A671" s="74" t="s">
        <v>647</v>
      </c>
      <c r="B671" s="514"/>
      <c r="C671" s="514"/>
      <c r="D671" s="497"/>
    </row>
    <row r="672" spans="1:4" ht="15.75" thickBot="1">
      <c r="A672" s="217" t="s">
        <v>648</v>
      </c>
      <c r="B672" s="515"/>
      <c r="C672" s="515">
        <f>SUM(C667:C671)</f>
        <v>0</v>
      </c>
      <c r="D672" s="516">
        <f>SUM(D667:D671)</f>
        <v>0</v>
      </c>
    </row>
    <row r="673" spans="1:4" ht="14.25">
      <c r="A673" s="361"/>
      <c r="B673" s="359"/>
      <c r="C673" s="360"/>
      <c r="D673" s="398"/>
    </row>
    <row r="674" spans="1:4" ht="14.25">
      <c r="A674" s="361"/>
      <c r="B674" s="359"/>
      <c r="C674" s="360"/>
      <c r="D674" s="380"/>
    </row>
    <row r="675" spans="1:4" ht="15.75" thickBot="1">
      <c r="A675" s="218" t="s">
        <v>649</v>
      </c>
      <c r="B675" s="372"/>
      <c r="C675" s="394"/>
      <c r="D675" s="401"/>
    </row>
    <row r="676" spans="1:4" s="427" customFormat="1" ht="15">
      <c r="A676" s="424" t="s">
        <v>1159</v>
      </c>
      <c r="B676" s="421"/>
      <c r="C676" s="425">
        <v>2003</v>
      </c>
      <c r="D676" s="425">
        <v>2002</v>
      </c>
    </row>
    <row r="677" spans="1:4" ht="14.25">
      <c r="A677" s="74" t="s">
        <v>1160</v>
      </c>
      <c r="B677" s="367"/>
      <c r="C677" s="367">
        <f>C678+C681+C682</f>
        <v>52431.36</v>
      </c>
      <c r="D677" s="368">
        <f>D678+D681+D682</f>
        <v>10826.8</v>
      </c>
    </row>
    <row r="678" spans="1:4" ht="14.25">
      <c r="A678" s="74" t="s">
        <v>1161</v>
      </c>
      <c r="B678" s="367"/>
      <c r="C678" s="367">
        <f>C679+C680</f>
        <v>52431.36</v>
      </c>
      <c r="D678" s="368">
        <f>D679+D680</f>
        <v>10826.8</v>
      </c>
    </row>
    <row r="679" spans="1:4" ht="14.25">
      <c r="A679" s="74" t="s">
        <v>1162</v>
      </c>
      <c r="B679" s="367"/>
      <c r="C679" s="367">
        <v>52431.36</v>
      </c>
      <c r="D679" s="367">
        <v>10826.8</v>
      </c>
    </row>
    <row r="680" spans="1:4" s="273" customFormat="1" ht="14.25">
      <c r="A680" s="74" t="s">
        <v>1163</v>
      </c>
      <c r="B680" s="367"/>
      <c r="C680" s="367"/>
      <c r="D680" s="368"/>
    </row>
    <row r="681" spans="1:4" ht="14.25">
      <c r="A681" s="74" t="s">
        <v>1168</v>
      </c>
      <c r="B681" s="367"/>
      <c r="C681" s="367"/>
      <c r="D681" s="368"/>
    </row>
    <row r="682" spans="1:4" ht="14.25">
      <c r="A682" s="74" t="s">
        <v>1169</v>
      </c>
      <c r="B682" s="367"/>
      <c r="C682" s="367"/>
      <c r="D682" s="368"/>
    </row>
    <row r="683" spans="1:4" ht="14.25">
      <c r="A683" s="74" t="s">
        <v>1164</v>
      </c>
      <c r="B683" s="367"/>
      <c r="C683" s="367">
        <f>C684+C687+C688+C689</f>
        <v>792448.03</v>
      </c>
      <c r="D683" s="368">
        <f>D684+D687+D688+D689</f>
        <v>380040.32</v>
      </c>
    </row>
    <row r="684" spans="1:4" ht="14.25">
      <c r="A684" s="74" t="s">
        <v>1161</v>
      </c>
      <c r="B684" s="367"/>
      <c r="C684" s="367">
        <f>C685+C686</f>
        <v>4429.02</v>
      </c>
      <c r="D684" s="368">
        <f>D685+D686</f>
        <v>9524.74</v>
      </c>
    </row>
    <row r="685" spans="1:4" ht="14.25">
      <c r="A685" s="74" t="s">
        <v>1162</v>
      </c>
      <c r="B685" s="367"/>
      <c r="C685" s="367">
        <v>4429.02</v>
      </c>
      <c r="D685" s="367">
        <v>9524.74</v>
      </c>
    </row>
    <row r="686" spans="1:4" ht="14.25">
      <c r="A686" s="74" t="s">
        <v>1163</v>
      </c>
      <c r="B686" s="367"/>
      <c r="C686" s="367"/>
      <c r="D686" s="368"/>
    </row>
    <row r="687" spans="1:4" ht="28.5">
      <c r="A687" s="74" t="s">
        <v>1165</v>
      </c>
      <c r="B687" s="367"/>
      <c r="C687" s="367">
        <v>356983.21</v>
      </c>
      <c r="D687" s="367">
        <v>356571.19</v>
      </c>
    </row>
    <row r="688" spans="1:4" ht="14.25">
      <c r="A688" s="74" t="s">
        <v>1168</v>
      </c>
      <c r="B688" s="367"/>
      <c r="C688" s="542">
        <f>784130.48-123928-91666.68-137500</f>
        <v>431035.80000000005</v>
      </c>
      <c r="D688" s="367">
        <v>13944.39</v>
      </c>
    </row>
    <row r="689" spans="1:4" ht="14.25">
      <c r="A689" s="74" t="s">
        <v>1169</v>
      </c>
      <c r="B689" s="367"/>
      <c r="C689" s="478"/>
      <c r="D689" s="368"/>
    </row>
    <row r="690" spans="1:4" s="273" customFormat="1" ht="14.25">
      <c r="A690" s="74" t="s">
        <v>1166</v>
      </c>
      <c r="B690" s="367"/>
      <c r="C690" s="478">
        <f>C683+C677</f>
        <v>844879.39</v>
      </c>
      <c r="D690" s="368">
        <f>D683+D677</f>
        <v>390867.12</v>
      </c>
    </row>
    <row r="691" spans="1:4" ht="14.25">
      <c r="A691" s="74" t="s">
        <v>394</v>
      </c>
      <c r="B691" s="367"/>
      <c r="C691" s="367"/>
      <c r="D691" s="368"/>
    </row>
    <row r="692" spans="1:4" ht="15.75" thickBot="1">
      <c r="A692" s="217" t="s">
        <v>1167</v>
      </c>
      <c r="B692" s="507"/>
      <c r="C692" s="507">
        <f>C690+C691</f>
        <v>844879.39</v>
      </c>
      <c r="D692" s="508">
        <f>D690+D691</f>
        <v>390867.12</v>
      </c>
    </row>
    <row r="693" spans="1:4" ht="14.25">
      <c r="A693" s="361"/>
      <c r="B693" s="359"/>
      <c r="C693" s="360"/>
      <c r="D693" s="398"/>
    </row>
    <row r="694" spans="1:4" ht="14.25">
      <c r="A694" s="361"/>
      <c r="B694" s="359"/>
      <c r="C694" s="360"/>
      <c r="D694" s="380"/>
    </row>
    <row r="695" spans="1:4" ht="15.75" thickBot="1">
      <c r="A695" s="393" t="s">
        <v>1170</v>
      </c>
      <c r="B695" s="372"/>
      <c r="C695" s="372"/>
      <c r="D695" s="399"/>
    </row>
    <row r="696" spans="1:4" s="427" customFormat="1" ht="30">
      <c r="A696" s="424" t="s">
        <v>1171</v>
      </c>
      <c r="B696" s="421"/>
      <c r="C696" s="425">
        <v>2003</v>
      </c>
      <c r="D696" s="425">
        <v>2002</v>
      </c>
    </row>
    <row r="697" spans="1:4" ht="14.25">
      <c r="A697" s="74" t="s">
        <v>1172</v>
      </c>
      <c r="B697" s="367"/>
      <c r="C697" s="367">
        <f>SUM(C698:C702)</f>
        <v>52431.36</v>
      </c>
      <c r="D697" s="368">
        <f>SUM(D698:D702)</f>
        <v>10826.8</v>
      </c>
    </row>
    <row r="698" spans="1:4" ht="14.25">
      <c r="A698" s="74" t="s">
        <v>1178</v>
      </c>
      <c r="B698" s="367"/>
      <c r="C698" s="367">
        <f>2441+12200+11404.18+8784+4880+3331.09+7320-739.43</f>
        <v>49620.840000000004</v>
      </c>
      <c r="D698" s="367">
        <v>5820.28</v>
      </c>
    </row>
    <row r="699" spans="1:4" ht="14.25">
      <c r="A699" s="74" t="s">
        <v>1179</v>
      </c>
      <c r="B699" s="367"/>
      <c r="C699" s="367"/>
      <c r="D699" s="367"/>
    </row>
    <row r="700" spans="1:4" ht="14.25">
      <c r="A700" s="74" t="s">
        <v>1180</v>
      </c>
      <c r="B700" s="367"/>
      <c r="C700" s="367">
        <v>2806</v>
      </c>
      <c r="D700" s="367"/>
    </row>
    <row r="701" spans="1:4" ht="14.25">
      <c r="A701" s="74" t="s">
        <v>1181</v>
      </c>
      <c r="B701" s="367"/>
      <c r="C701" s="367"/>
      <c r="D701" s="367"/>
    </row>
    <row r="702" spans="1:4" ht="14.25">
      <c r="A702" s="74" t="s">
        <v>1182</v>
      </c>
      <c r="B702" s="367"/>
      <c r="C702" s="367">
        <v>4.52</v>
      </c>
      <c r="D702" s="367">
        <v>5006.52</v>
      </c>
    </row>
    <row r="703" spans="1:4" ht="14.25">
      <c r="A703" s="74" t="s">
        <v>1173</v>
      </c>
      <c r="B703" s="367"/>
      <c r="C703" s="367">
        <f>SUM(C704:C708)</f>
        <v>0</v>
      </c>
      <c r="D703" s="368">
        <f>SUM(D704:D708)</f>
        <v>0</v>
      </c>
    </row>
    <row r="704" spans="1:4" ht="14.25">
      <c r="A704" s="74" t="s">
        <v>1178</v>
      </c>
      <c r="B704" s="367"/>
      <c r="C704" s="367"/>
      <c r="D704" s="368"/>
    </row>
    <row r="705" spans="1:4" ht="14.25">
      <c r="A705" s="74" t="s">
        <v>1179</v>
      </c>
      <c r="B705" s="367"/>
      <c r="C705" s="367"/>
      <c r="D705" s="368"/>
    </row>
    <row r="706" spans="1:4" ht="14.25">
      <c r="A706" s="74" t="s">
        <v>1180</v>
      </c>
      <c r="B706" s="367"/>
      <c r="C706" s="367"/>
      <c r="D706" s="368"/>
    </row>
    <row r="707" spans="1:4" ht="14.25">
      <c r="A707" s="74" t="s">
        <v>1181</v>
      </c>
      <c r="B707" s="367"/>
      <c r="C707" s="367"/>
      <c r="D707" s="368"/>
    </row>
    <row r="708" spans="1:4" ht="14.25">
      <c r="A708" s="74" t="s">
        <v>1182</v>
      </c>
      <c r="B708" s="367"/>
      <c r="C708" s="367"/>
      <c r="D708" s="368"/>
    </row>
    <row r="709" spans="1:4" ht="14.25">
      <c r="A709" s="74" t="s">
        <v>1174</v>
      </c>
      <c r="B709" s="367"/>
      <c r="C709" s="367">
        <f>SUM(C710:C714)</f>
        <v>0</v>
      </c>
      <c r="D709" s="368">
        <f>SUM(D710:D714)</f>
        <v>0</v>
      </c>
    </row>
    <row r="710" spans="1:4" s="273" customFormat="1" ht="14.25">
      <c r="A710" s="74" t="s">
        <v>1178</v>
      </c>
      <c r="B710" s="367"/>
      <c r="C710" s="367"/>
      <c r="D710" s="368"/>
    </row>
    <row r="711" spans="1:4" ht="14.25">
      <c r="A711" s="74" t="s">
        <v>1179</v>
      </c>
      <c r="B711" s="367"/>
      <c r="C711" s="367"/>
      <c r="D711" s="368"/>
    </row>
    <row r="712" spans="1:4" ht="14.25">
      <c r="A712" s="74" t="s">
        <v>1180</v>
      </c>
      <c r="B712" s="367"/>
      <c r="C712" s="367"/>
      <c r="D712" s="368"/>
    </row>
    <row r="713" spans="1:4" ht="14.25">
      <c r="A713" s="74" t="s">
        <v>1181</v>
      </c>
      <c r="B713" s="367"/>
      <c r="C713" s="367"/>
      <c r="D713" s="368"/>
    </row>
    <row r="714" spans="1:4" ht="14.25">
      <c r="A714" s="74" t="s">
        <v>1182</v>
      </c>
      <c r="B714" s="367"/>
      <c r="C714" s="367"/>
      <c r="D714" s="368"/>
    </row>
    <row r="715" spans="1:4" ht="14.25">
      <c r="A715" s="74" t="s">
        <v>1175</v>
      </c>
      <c r="B715" s="367"/>
      <c r="C715" s="367">
        <f>SUM(C697+C703+C709)</f>
        <v>52431.36</v>
      </c>
      <c r="D715" s="368">
        <f>SUM(D697+D703+D709)</f>
        <v>10826.8</v>
      </c>
    </row>
    <row r="716" spans="1:4" ht="14.25">
      <c r="A716" s="74" t="s">
        <v>1176</v>
      </c>
      <c r="B716" s="478"/>
      <c r="C716" s="367"/>
      <c r="D716" s="368"/>
    </row>
    <row r="717" spans="1:4" ht="15.75" thickBot="1">
      <c r="A717" s="217" t="s">
        <v>1177</v>
      </c>
      <c r="B717" s="507"/>
      <c r="C717" s="507">
        <f>C715+C716</f>
        <v>52431.36</v>
      </c>
      <c r="D717" s="508">
        <f>D715+D716</f>
        <v>10826.8</v>
      </c>
    </row>
    <row r="718" spans="1:4" ht="14.25">
      <c r="A718" s="361"/>
      <c r="B718" s="359"/>
      <c r="C718" s="360"/>
      <c r="D718" s="398"/>
    </row>
    <row r="719" spans="1:4" ht="14.25">
      <c r="A719" s="361"/>
      <c r="B719" s="359"/>
      <c r="C719" s="360"/>
      <c r="D719" s="380"/>
    </row>
    <row r="720" spans="1:4" ht="15.75" thickBot="1">
      <c r="A720" s="218" t="s">
        <v>1183</v>
      </c>
      <c r="B720" s="394"/>
      <c r="C720" s="372"/>
      <c r="D720" s="399"/>
    </row>
    <row r="721" spans="1:4" s="427" customFormat="1" ht="30">
      <c r="A721" s="424" t="s">
        <v>1184</v>
      </c>
      <c r="B721" s="421"/>
      <c r="C721" s="425">
        <v>2003</v>
      </c>
      <c r="D721" s="425">
        <v>2002</v>
      </c>
    </row>
    <row r="722" spans="1:4" ht="14.25">
      <c r="A722" s="74" t="s">
        <v>167</v>
      </c>
      <c r="B722" s="367"/>
      <c r="C722" s="367"/>
      <c r="D722" s="368"/>
    </row>
    <row r="723" spans="1:4" ht="14.25">
      <c r="A723" s="74" t="s">
        <v>275</v>
      </c>
      <c r="B723" s="367"/>
      <c r="C723" s="367">
        <f>C724</f>
        <v>0</v>
      </c>
      <c r="D723" s="368">
        <f>D724</f>
        <v>0</v>
      </c>
    </row>
    <row r="724" spans="1:4" ht="14.25">
      <c r="A724" s="74" t="s">
        <v>741</v>
      </c>
      <c r="B724" s="367"/>
      <c r="C724" s="367"/>
      <c r="D724" s="368"/>
    </row>
    <row r="725" spans="1:4" ht="14.25">
      <c r="A725" s="74" t="s">
        <v>276</v>
      </c>
      <c r="B725" s="367"/>
      <c r="C725" s="367">
        <f>C726</f>
        <v>0</v>
      </c>
      <c r="D725" s="368">
        <f>D726</f>
        <v>0</v>
      </c>
    </row>
    <row r="726" spans="1:4" ht="14.25">
      <c r="A726" s="74" t="s">
        <v>742</v>
      </c>
      <c r="B726" s="367"/>
      <c r="C726" s="367"/>
      <c r="D726" s="368"/>
    </row>
    <row r="727" spans="1:4" ht="14.25">
      <c r="A727" s="74" t="s">
        <v>1027</v>
      </c>
      <c r="B727" s="367"/>
      <c r="C727" s="367"/>
      <c r="D727" s="368"/>
    </row>
    <row r="728" spans="1:4" ht="30.75" thickBot="1">
      <c r="A728" s="217" t="s">
        <v>1185</v>
      </c>
      <c r="B728" s="526"/>
      <c r="C728" s="526">
        <f>C722+C723-C725</f>
        <v>0</v>
      </c>
      <c r="D728" s="527">
        <f>D722+D723-D725</f>
        <v>0</v>
      </c>
    </row>
    <row r="729" spans="1:4" ht="14.25">
      <c r="A729" s="361"/>
      <c r="B729" s="359"/>
      <c r="C729" s="360"/>
      <c r="D729" s="398"/>
    </row>
    <row r="730" spans="1:4" ht="14.25">
      <c r="A730" s="361"/>
      <c r="B730" s="359"/>
      <c r="C730" s="360"/>
      <c r="D730" s="380"/>
    </row>
    <row r="731" spans="1:4" ht="15.75" thickBot="1">
      <c r="A731" s="218" t="s">
        <v>1186</v>
      </c>
      <c r="B731" s="394"/>
      <c r="C731" s="394"/>
      <c r="D731" s="401"/>
    </row>
    <row r="732" spans="1:4" s="427" customFormat="1" ht="30">
      <c r="A732" s="429" t="s">
        <v>1187</v>
      </c>
      <c r="B732" s="421"/>
      <c r="C732" s="425">
        <v>2003</v>
      </c>
      <c r="D732" s="425">
        <v>2002</v>
      </c>
    </row>
    <row r="733" spans="1:4" ht="14.25">
      <c r="A733" s="74" t="s">
        <v>170</v>
      </c>
      <c r="B733" s="367"/>
      <c r="C733" s="367">
        <f>C692</f>
        <v>844879.39</v>
      </c>
      <c r="D733" s="367">
        <v>390867.12</v>
      </c>
    </row>
    <row r="734" spans="1:4" ht="14.25">
      <c r="A734" s="74" t="s">
        <v>171</v>
      </c>
      <c r="B734" s="367"/>
      <c r="C734" s="367">
        <f>C736+C741+C738+C740</f>
        <v>0</v>
      </c>
      <c r="D734" s="368">
        <f>D736+D741+D738+D740</f>
        <v>0</v>
      </c>
    </row>
    <row r="735" spans="1:4" ht="14.25">
      <c r="A735" s="74" t="s">
        <v>743</v>
      </c>
      <c r="B735" s="367"/>
      <c r="C735" s="367"/>
      <c r="D735" s="368"/>
    </row>
    <row r="736" spans="1:4" s="273" customFormat="1" ht="14.25">
      <c r="A736" s="74" t="s">
        <v>173</v>
      </c>
      <c r="B736" s="367"/>
      <c r="C736" s="367"/>
      <c r="D736" s="368"/>
    </row>
    <row r="737" spans="1:4" ht="14.25">
      <c r="A737" s="74" t="s">
        <v>744</v>
      </c>
      <c r="B737" s="367"/>
      <c r="C737" s="367"/>
      <c r="D737" s="368"/>
    </row>
    <row r="738" spans="1:4" ht="14.25">
      <c r="A738" s="74" t="s">
        <v>173</v>
      </c>
      <c r="B738" s="367"/>
      <c r="C738" s="367"/>
      <c r="D738" s="368"/>
    </row>
    <row r="739" spans="1:4" ht="14.25">
      <c r="A739" s="74" t="s">
        <v>317</v>
      </c>
      <c r="B739" s="367"/>
      <c r="C739" s="367"/>
      <c r="D739" s="368"/>
    </row>
    <row r="740" spans="1:4" ht="14.25">
      <c r="A740" s="74" t="s">
        <v>173</v>
      </c>
      <c r="B740" s="367"/>
      <c r="C740" s="367"/>
      <c r="D740" s="368"/>
    </row>
    <row r="741" spans="1:4" ht="14.25">
      <c r="A741" s="74" t="s">
        <v>174</v>
      </c>
      <c r="B741" s="367"/>
      <c r="C741" s="367"/>
      <c r="D741" s="368"/>
    </row>
    <row r="742" spans="1:4" ht="15.75" thickBot="1">
      <c r="A742" s="217" t="s">
        <v>1188</v>
      </c>
      <c r="B742" s="515"/>
      <c r="C742" s="515">
        <f>C733+C734</f>
        <v>844879.39</v>
      </c>
      <c r="D742" s="516">
        <f>D733+D734</f>
        <v>390867.12</v>
      </c>
    </row>
    <row r="743" spans="1:4" ht="14.25">
      <c r="A743" s="361"/>
      <c r="B743" s="359"/>
      <c r="C743" s="360"/>
      <c r="D743" s="398"/>
    </row>
    <row r="744" spans="1:4" ht="14.25">
      <c r="A744" s="361"/>
      <c r="B744" s="359"/>
      <c r="C744" s="360"/>
      <c r="D744" s="380"/>
    </row>
    <row r="745" spans="1:4" ht="15.75" thickBot="1">
      <c r="A745" s="218" t="s">
        <v>1189</v>
      </c>
      <c r="B745" s="394"/>
      <c r="C745" s="372"/>
      <c r="D745" s="399"/>
    </row>
    <row r="746" spans="1:4" s="427" customFormat="1" ht="30">
      <c r="A746" s="424" t="s">
        <v>1198</v>
      </c>
      <c r="B746" s="421"/>
      <c r="C746" s="425">
        <v>2003</v>
      </c>
      <c r="D746" s="422" t="s">
        <v>712</v>
      </c>
    </row>
    <row r="747" spans="1:4" ht="14.25">
      <c r="A747" s="74" t="s">
        <v>1199</v>
      </c>
      <c r="B747" s="478"/>
      <c r="C747" s="478">
        <f>56673.51-C749-C752</f>
        <v>46913.51</v>
      </c>
      <c r="D747" s="478">
        <v>3036.4</v>
      </c>
    </row>
    <row r="748" spans="1:4" ht="14.25">
      <c r="A748" s="74" t="s">
        <v>1200</v>
      </c>
      <c r="B748" s="478"/>
      <c r="C748" s="478"/>
      <c r="D748" s="368"/>
    </row>
    <row r="749" spans="1:4" ht="14.25">
      <c r="A749" s="74" t="s">
        <v>1201</v>
      </c>
      <c r="B749" s="478"/>
      <c r="C749" s="478"/>
      <c r="D749" s="478">
        <v>4250</v>
      </c>
    </row>
    <row r="750" spans="1:4" ht="14.25">
      <c r="A750" s="74" t="s">
        <v>1202</v>
      </c>
      <c r="B750" s="367"/>
      <c r="C750" s="478"/>
      <c r="D750" s="368"/>
    </row>
    <row r="751" spans="1:4" ht="14.25">
      <c r="A751" s="74" t="s">
        <v>1203</v>
      </c>
      <c r="B751" s="367"/>
      <c r="C751" s="478"/>
      <c r="D751" s="368"/>
    </row>
    <row r="752" spans="1:4" ht="14.25">
      <c r="A752" s="74" t="s">
        <v>1204</v>
      </c>
      <c r="B752" s="367"/>
      <c r="C752" s="478">
        <f>4880+4880</f>
        <v>9760</v>
      </c>
      <c r="D752" s="478">
        <v>13065.14</v>
      </c>
    </row>
    <row r="753" spans="1:4" ht="14.25">
      <c r="A753" s="74" t="s">
        <v>1205</v>
      </c>
      <c r="B753" s="367"/>
      <c r="C753" s="478">
        <f>SUM(C747:C752)</f>
        <v>56673.51</v>
      </c>
      <c r="D753" s="368">
        <f>SUM(D747:D752)</f>
        <v>20351.54</v>
      </c>
    </row>
    <row r="754" spans="1:4" ht="14.25">
      <c r="A754" s="74" t="s">
        <v>1206</v>
      </c>
      <c r="B754" s="367"/>
      <c r="C754" s="478"/>
      <c r="D754" s="368"/>
    </row>
    <row r="755" spans="1:4" ht="15.75" thickBot="1">
      <c r="A755" s="217" t="s">
        <v>1207</v>
      </c>
      <c r="B755" s="507"/>
      <c r="C755" s="528">
        <f>C753-C754</f>
        <v>56673.51</v>
      </c>
      <c r="D755" s="508">
        <f>D753-D754</f>
        <v>20351.54</v>
      </c>
    </row>
    <row r="756" spans="1:4" ht="14.25">
      <c r="A756" s="361"/>
      <c r="B756" s="529"/>
      <c r="C756" s="549"/>
      <c r="D756" s="398"/>
    </row>
    <row r="757" spans="1:4" ht="14.25">
      <c r="A757" s="361"/>
      <c r="B757" s="359"/>
      <c r="C757" s="360"/>
      <c r="D757" s="380"/>
    </row>
    <row r="758" spans="1:4" ht="15.75" thickBot="1">
      <c r="A758" s="218" t="s">
        <v>1208</v>
      </c>
      <c r="B758" s="372"/>
      <c r="C758" s="372"/>
      <c r="D758" s="399"/>
    </row>
    <row r="759" spans="1:4" s="427" customFormat="1" ht="45">
      <c r="A759" s="424" t="s">
        <v>324</v>
      </c>
      <c r="B759" s="421"/>
      <c r="C759" s="425">
        <v>2003</v>
      </c>
      <c r="D759" s="425">
        <v>2002</v>
      </c>
    </row>
    <row r="760" spans="1:4" s="273" customFormat="1" ht="14.25">
      <c r="A760" s="74" t="s">
        <v>1199</v>
      </c>
      <c r="B760" s="367"/>
      <c r="C760" s="478"/>
      <c r="D760" s="367">
        <v>940.28</v>
      </c>
    </row>
    <row r="761" spans="1:4" ht="14.25">
      <c r="A761" s="74" t="s">
        <v>1200</v>
      </c>
      <c r="B761" s="367"/>
      <c r="C761" s="478">
        <v>9760</v>
      </c>
      <c r="D761" s="367">
        <v>5238.33</v>
      </c>
    </row>
    <row r="762" spans="1:4" ht="14.25">
      <c r="A762" s="74" t="s">
        <v>1201</v>
      </c>
      <c r="B762" s="367"/>
      <c r="C762" s="478"/>
      <c r="D762" s="367">
        <v>6886.53</v>
      </c>
    </row>
    <row r="763" spans="1:4" ht="14.25">
      <c r="A763" s="74" t="s">
        <v>1202</v>
      </c>
      <c r="B763" s="367"/>
      <c r="C763" s="478"/>
      <c r="D763" s="368"/>
    </row>
    <row r="764" spans="1:5" ht="14.25">
      <c r="A764" s="74" t="s">
        <v>1203</v>
      </c>
      <c r="B764" s="367"/>
      <c r="C764" s="478"/>
      <c r="D764" s="368"/>
      <c r="E764" s="325"/>
    </row>
    <row r="765" spans="1:4" ht="14.25">
      <c r="A765" s="74" t="s">
        <v>1209</v>
      </c>
      <c r="B765" s="367"/>
      <c r="C765" s="478">
        <f>SUM(C760:C764)</f>
        <v>9760</v>
      </c>
      <c r="D765" s="368">
        <f>SUM(D760:D764)</f>
        <v>13065.14</v>
      </c>
    </row>
    <row r="766" spans="1:4" ht="28.5">
      <c r="A766" s="74" t="s">
        <v>1210</v>
      </c>
      <c r="B766" s="367"/>
      <c r="C766" s="478"/>
      <c r="D766" s="368"/>
    </row>
    <row r="767" spans="1:4" ht="15.75" thickBot="1">
      <c r="A767" s="217" t="s">
        <v>1211</v>
      </c>
      <c r="B767" s="507"/>
      <c r="C767" s="528">
        <f>C765-C766</f>
        <v>9760</v>
      </c>
      <c r="D767" s="508">
        <f>D765-D766</f>
        <v>13065.14</v>
      </c>
    </row>
    <row r="768" spans="1:4" ht="14.25">
      <c r="A768" s="361"/>
      <c r="B768" s="359"/>
      <c r="C768" s="360"/>
      <c r="D768" s="398"/>
    </row>
    <row r="769" spans="1:4" ht="14.25">
      <c r="A769" s="361"/>
      <c r="B769" s="359"/>
      <c r="C769" s="360"/>
      <c r="D769" s="380"/>
    </row>
    <row r="770" spans="1:4" ht="15.75" thickBot="1">
      <c r="A770" s="218" t="s">
        <v>1212</v>
      </c>
      <c r="B770" s="359"/>
      <c r="C770" s="360"/>
      <c r="D770" s="380"/>
    </row>
    <row r="771" spans="1:8" s="433" customFormat="1" ht="51.75" customHeight="1">
      <c r="A771" s="430" t="s">
        <v>913</v>
      </c>
      <c r="B771" s="421"/>
      <c r="C771" s="425">
        <v>2003</v>
      </c>
      <c r="D771" s="425">
        <v>2002</v>
      </c>
      <c r="E771" s="431"/>
      <c r="F771" s="431"/>
      <c r="G771" s="432"/>
      <c r="H771" s="432"/>
    </row>
    <row r="772" spans="1:8" ht="15.75">
      <c r="A772" s="402" t="s">
        <v>914</v>
      </c>
      <c r="B772" s="530"/>
      <c r="C772" s="531">
        <v>0</v>
      </c>
      <c r="D772" s="532">
        <v>0</v>
      </c>
      <c r="E772" s="357"/>
      <c r="F772" s="356"/>
      <c r="G772" s="358"/>
      <c r="H772" s="358"/>
    </row>
    <row r="773" spans="1:8" s="273" customFormat="1" ht="14.25">
      <c r="A773" s="403" t="s">
        <v>918</v>
      </c>
      <c r="B773" s="530"/>
      <c r="C773" s="533"/>
      <c r="D773" s="534"/>
      <c r="E773"/>
      <c r="F773"/>
      <c r="G773"/>
      <c r="H773"/>
    </row>
    <row r="774" spans="1:4" ht="28.5">
      <c r="A774" s="404" t="s">
        <v>919</v>
      </c>
      <c r="B774" s="535"/>
      <c r="C774" s="536">
        <v>0</v>
      </c>
      <c r="D774" s="537">
        <v>0</v>
      </c>
    </row>
    <row r="775" spans="1:4" ht="14.25">
      <c r="A775" s="97" t="s">
        <v>920</v>
      </c>
      <c r="B775" s="535"/>
      <c r="C775" s="536">
        <f>C767</f>
        <v>9760</v>
      </c>
      <c r="D775" s="537">
        <f>D765</f>
        <v>13065.14</v>
      </c>
    </row>
    <row r="776" spans="1:4" ht="15" thickBot="1">
      <c r="A776" s="104" t="s">
        <v>921</v>
      </c>
      <c r="B776" s="538"/>
      <c r="C776" s="539">
        <f>C775</f>
        <v>9760</v>
      </c>
      <c r="D776" s="540">
        <f>D767</f>
        <v>13065.14</v>
      </c>
    </row>
    <row r="777" spans="1:4" ht="15">
      <c r="A777" s="218"/>
      <c r="B777" s="372"/>
      <c r="C777" s="372"/>
      <c r="D777" s="392"/>
    </row>
    <row r="778" spans="1:4" ht="15.75" thickBot="1">
      <c r="A778" s="218" t="s">
        <v>1214</v>
      </c>
      <c r="B778" s="372"/>
      <c r="C778" s="372"/>
      <c r="D778" s="392"/>
    </row>
    <row r="779" spans="1:4" s="427" customFormat="1" ht="15">
      <c r="A779" s="424" t="s">
        <v>1215</v>
      </c>
      <c r="B779" s="421"/>
      <c r="C779" s="425">
        <v>2003</v>
      </c>
      <c r="D779" s="425">
        <v>2002</v>
      </c>
    </row>
    <row r="780" spans="1:4" ht="14.25">
      <c r="A780" s="74" t="s">
        <v>934</v>
      </c>
      <c r="B780" s="478"/>
      <c r="C780" s="478">
        <f>SUM(C781:C788)</f>
        <v>237776.61</v>
      </c>
      <c r="D780" s="479">
        <f>SUM(D781:D788)</f>
        <v>1111739.62</v>
      </c>
    </row>
    <row r="781" spans="1:4" ht="14.25">
      <c r="A781" s="74" t="s">
        <v>942</v>
      </c>
      <c r="B781" s="478"/>
      <c r="C781" s="478"/>
      <c r="D781" s="479"/>
    </row>
    <row r="782" spans="1:4" ht="14.25">
      <c r="A782" s="74" t="s">
        <v>1217</v>
      </c>
      <c r="B782" s="478"/>
      <c r="C782" s="478"/>
      <c r="D782" s="479"/>
    </row>
    <row r="783" spans="1:4" ht="14.25">
      <c r="A783" s="74" t="s">
        <v>943</v>
      </c>
      <c r="B783" s="478"/>
      <c r="C783" s="478"/>
      <c r="D783" s="479"/>
    </row>
    <row r="784" spans="1:4" ht="14.25">
      <c r="A784" s="74" t="s">
        <v>944</v>
      </c>
      <c r="B784" s="478"/>
      <c r="C784" s="478"/>
      <c r="D784" s="479"/>
    </row>
    <row r="785" spans="1:4" ht="14.25">
      <c r="A785" s="74" t="s">
        <v>280</v>
      </c>
      <c r="B785" s="478"/>
      <c r="C785" s="478"/>
      <c r="D785" s="479"/>
    </row>
    <row r="786" spans="1:4" ht="14.25">
      <c r="A786" s="74" t="s">
        <v>945</v>
      </c>
      <c r="B786" s="542"/>
      <c r="C786" s="542">
        <v>237776.61</v>
      </c>
      <c r="D786" s="478">
        <v>1111739.62</v>
      </c>
    </row>
    <row r="787" spans="1:8" ht="14.25">
      <c r="A787" s="74" t="s">
        <v>1216</v>
      </c>
      <c r="B787" s="478"/>
      <c r="C787" s="478"/>
      <c r="D787" s="479"/>
      <c r="E787" s="273"/>
      <c r="F787" s="273"/>
      <c r="G787" s="273"/>
      <c r="H787" s="273"/>
    </row>
    <row r="788" spans="1:4" ht="14.25">
      <c r="A788" s="74" t="s">
        <v>280</v>
      </c>
      <c r="B788" s="478"/>
      <c r="C788" s="478"/>
      <c r="D788" s="479"/>
    </row>
    <row r="789" spans="1:4" ht="14.25">
      <c r="A789" s="74" t="s">
        <v>935</v>
      </c>
      <c r="B789" s="478"/>
      <c r="C789" s="478">
        <f>SUM(C790:C797)</f>
        <v>0</v>
      </c>
      <c r="D789" s="479">
        <f>SUM(D790:D797)</f>
        <v>0</v>
      </c>
    </row>
    <row r="790" spans="1:4" ht="14.25">
      <c r="A790" s="74" t="s">
        <v>942</v>
      </c>
      <c r="B790" s="478"/>
      <c r="C790" s="478"/>
      <c r="D790" s="479"/>
    </row>
    <row r="791" spans="1:4" ht="14.25">
      <c r="A791" s="74" t="s">
        <v>1217</v>
      </c>
      <c r="B791" s="478"/>
      <c r="C791" s="478"/>
      <c r="D791" s="479"/>
    </row>
    <row r="792" spans="1:4" ht="14.25">
      <c r="A792" s="74" t="s">
        <v>943</v>
      </c>
      <c r="B792" s="478"/>
      <c r="C792" s="478"/>
      <c r="D792" s="479"/>
    </row>
    <row r="793" spans="1:8" s="273" customFormat="1" ht="14.25">
      <c r="A793" s="74" t="s">
        <v>944</v>
      </c>
      <c r="B793" s="478"/>
      <c r="C793" s="478"/>
      <c r="D793" s="479"/>
      <c r="E793"/>
      <c r="F793"/>
      <c r="G793"/>
      <c r="H793"/>
    </row>
    <row r="794" spans="1:4" ht="14.25">
      <c r="A794" s="74" t="s">
        <v>280</v>
      </c>
      <c r="B794" s="478"/>
      <c r="C794" s="478"/>
      <c r="D794" s="479"/>
    </row>
    <row r="795" spans="1:4" ht="14.25">
      <c r="A795" s="74" t="s">
        <v>945</v>
      </c>
      <c r="B795" s="478"/>
      <c r="C795" s="478"/>
      <c r="D795" s="479"/>
    </row>
    <row r="796" spans="1:4" ht="14.25">
      <c r="A796" s="74" t="s">
        <v>1216</v>
      </c>
      <c r="B796" s="478"/>
      <c r="C796" s="478"/>
      <c r="D796" s="479"/>
    </row>
    <row r="797" spans="1:4" ht="14.25">
      <c r="A797" s="74" t="s">
        <v>280</v>
      </c>
      <c r="B797" s="478"/>
      <c r="C797" s="478"/>
      <c r="D797" s="479"/>
    </row>
    <row r="798" spans="1:4" ht="14.25">
      <c r="A798" s="74" t="s">
        <v>936</v>
      </c>
      <c r="B798" s="478"/>
      <c r="C798" s="478">
        <f>SUM(C799:C806)</f>
        <v>0</v>
      </c>
      <c r="D798" s="479">
        <f>SUM(D799:D806)</f>
        <v>0</v>
      </c>
    </row>
    <row r="799" spans="1:4" ht="14.25">
      <c r="A799" s="74" t="s">
        <v>942</v>
      </c>
      <c r="B799" s="478"/>
      <c r="C799" s="478"/>
      <c r="D799" s="479"/>
    </row>
    <row r="800" spans="1:4" ht="14.25">
      <c r="A800" s="74" t="s">
        <v>1217</v>
      </c>
      <c r="B800" s="478"/>
      <c r="C800" s="478"/>
      <c r="D800" s="479"/>
    </row>
    <row r="801" spans="1:4" ht="14.25">
      <c r="A801" s="74" t="s">
        <v>943</v>
      </c>
      <c r="B801" s="478"/>
      <c r="C801" s="478"/>
      <c r="D801" s="479"/>
    </row>
    <row r="802" spans="1:4" ht="14.25">
      <c r="A802" s="74" t="s">
        <v>944</v>
      </c>
      <c r="B802" s="478"/>
      <c r="C802" s="478"/>
      <c r="D802" s="479"/>
    </row>
    <row r="803" spans="1:4" ht="14.25">
      <c r="A803" s="74" t="s">
        <v>280</v>
      </c>
      <c r="B803" s="478"/>
      <c r="C803" s="478"/>
      <c r="D803" s="479"/>
    </row>
    <row r="804" spans="1:4" ht="14.25">
      <c r="A804" s="74" t="s">
        <v>945</v>
      </c>
      <c r="B804" s="478"/>
      <c r="C804" s="478"/>
      <c r="D804" s="479"/>
    </row>
    <row r="805" spans="1:4" ht="14.25">
      <c r="A805" s="74" t="s">
        <v>1216</v>
      </c>
      <c r="B805" s="478"/>
      <c r="C805" s="478"/>
      <c r="D805" s="479"/>
    </row>
    <row r="806" spans="1:4" ht="14.25">
      <c r="A806" s="74" t="s">
        <v>280</v>
      </c>
      <c r="B806" s="478"/>
      <c r="C806" s="478"/>
      <c r="D806" s="479"/>
    </row>
    <row r="807" spans="1:4" ht="14.25">
      <c r="A807" s="74" t="s">
        <v>938</v>
      </c>
      <c r="B807" s="478"/>
      <c r="C807" s="478">
        <f>SUM(C808:C815)</f>
        <v>0</v>
      </c>
      <c r="D807" s="479">
        <f>SUM(D808:D815)</f>
        <v>0</v>
      </c>
    </row>
    <row r="808" spans="1:4" ht="14.25">
      <c r="A808" s="74" t="s">
        <v>942</v>
      </c>
      <c r="B808" s="478"/>
      <c r="C808" s="478"/>
      <c r="D808" s="479"/>
    </row>
    <row r="809" spans="1:4" ht="14.25">
      <c r="A809" s="74" t="s">
        <v>1217</v>
      </c>
      <c r="B809" s="478"/>
      <c r="C809" s="478"/>
      <c r="D809" s="479"/>
    </row>
    <row r="810" spans="1:4" ht="14.25">
      <c r="A810" s="74" t="s">
        <v>943</v>
      </c>
      <c r="B810" s="478"/>
      <c r="C810" s="478"/>
      <c r="D810" s="479"/>
    </row>
    <row r="811" spans="1:4" ht="14.25">
      <c r="A811" s="74" t="s">
        <v>944</v>
      </c>
      <c r="B811" s="478"/>
      <c r="C811" s="478"/>
      <c r="D811" s="479"/>
    </row>
    <row r="812" spans="1:4" ht="14.25">
      <c r="A812" s="74" t="s">
        <v>280</v>
      </c>
      <c r="B812" s="478"/>
      <c r="C812" s="478"/>
      <c r="D812" s="479"/>
    </row>
    <row r="813" spans="1:4" ht="14.25">
      <c r="A813" s="74" t="s">
        <v>945</v>
      </c>
      <c r="B813" s="478"/>
      <c r="C813" s="478"/>
      <c r="D813" s="479"/>
    </row>
    <row r="814" spans="1:4" ht="14.25">
      <c r="A814" s="74" t="s">
        <v>1216</v>
      </c>
      <c r="B814" s="478"/>
      <c r="C814" s="478"/>
      <c r="D814" s="479"/>
    </row>
    <row r="815" spans="1:4" ht="14.25">
      <c r="A815" s="74" t="s">
        <v>280</v>
      </c>
      <c r="B815" s="478"/>
      <c r="C815" s="478"/>
      <c r="D815" s="479"/>
    </row>
    <row r="816" spans="1:4" ht="14.25">
      <c r="A816" s="74" t="s">
        <v>939</v>
      </c>
      <c r="B816" s="478"/>
      <c r="C816" s="478">
        <f>SUM(C817:C824)</f>
        <v>557843.63</v>
      </c>
      <c r="D816" s="479">
        <f>SUM(D817:D824)</f>
        <v>2221755.29</v>
      </c>
    </row>
    <row r="817" spans="1:4" ht="14.25">
      <c r="A817" s="74" t="s">
        <v>942</v>
      </c>
      <c r="B817" s="478"/>
      <c r="C817" s="478"/>
      <c r="D817" s="479"/>
    </row>
    <row r="818" spans="1:4" ht="14.25">
      <c r="A818" s="74" t="s">
        <v>1217</v>
      </c>
      <c r="B818" s="478"/>
      <c r="C818" s="478"/>
      <c r="D818" s="479"/>
    </row>
    <row r="819" spans="1:4" ht="14.25">
      <c r="A819" s="74" t="s">
        <v>943</v>
      </c>
      <c r="B819" s="478"/>
      <c r="C819" s="478"/>
      <c r="D819" s="479"/>
    </row>
    <row r="820" spans="1:4" ht="14.25">
      <c r="A820" s="74" t="s">
        <v>944</v>
      </c>
      <c r="B820" s="478"/>
      <c r="C820" s="478"/>
      <c r="D820" s="479"/>
    </row>
    <row r="821" spans="1:4" ht="14.25">
      <c r="A821" s="74" t="s">
        <v>280</v>
      </c>
      <c r="B821" s="478"/>
      <c r="C821" s="478"/>
      <c r="D821" s="479"/>
    </row>
    <row r="822" spans="1:4" ht="14.25">
      <c r="A822" s="74" t="s">
        <v>945</v>
      </c>
      <c r="B822" s="478"/>
      <c r="C822" s="478">
        <v>557843.63</v>
      </c>
      <c r="D822" s="478">
        <v>2221755.29</v>
      </c>
    </row>
    <row r="823" spans="1:4" ht="14.25">
      <c r="A823" s="74" t="s">
        <v>1216</v>
      </c>
      <c r="B823" s="478"/>
      <c r="C823" s="478"/>
      <c r="D823" s="479"/>
    </row>
    <row r="824" spans="1:4" ht="14.25">
      <c r="A824" s="74" t="s">
        <v>280</v>
      </c>
      <c r="B824" s="478"/>
      <c r="C824" s="478"/>
      <c r="D824" s="479"/>
    </row>
    <row r="825" spans="1:4" ht="14.25">
      <c r="A825" s="74" t="s">
        <v>940</v>
      </c>
      <c r="B825" s="478"/>
      <c r="C825" s="478">
        <f>SUM(C826:C833)</f>
        <v>20882.83</v>
      </c>
      <c r="D825" s="479">
        <f>SUM(D826:D833)</f>
        <v>188779.22</v>
      </c>
    </row>
    <row r="826" spans="1:4" ht="14.25">
      <c r="A826" s="74" t="s">
        <v>942</v>
      </c>
      <c r="B826" s="478"/>
      <c r="C826" s="478"/>
      <c r="D826" s="479"/>
    </row>
    <row r="827" spans="1:4" ht="14.25">
      <c r="A827" s="74" t="s">
        <v>1217</v>
      </c>
      <c r="B827" s="478"/>
      <c r="C827" s="478"/>
      <c r="D827" s="479"/>
    </row>
    <row r="828" spans="1:4" ht="14.25">
      <c r="A828" s="74" t="s">
        <v>943</v>
      </c>
      <c r="B828" s="478"/>
      <c r="C828" s="478"/>
      <c r="D828" s="479"/>
    </row>
    <row r="829" spans="1:4" ht="14.25">
      <c r="A829" s="74" t="s">
        <v>944</v>
      </c>
      <c r="B829" s="478"/>
      <c r="C829" s="478"/>
      <c r="D829" s="479"/>
    </row>
    <row r="830" spans="1:4" ht="14.25">
      <c r="A830" s="74" t="s">
        <v>280</v>
      </c>
      <c r="B830" s="478"/>
      <c r="C830" s="478"/>
      <c r="D830" s="479"/>
    </row>
    <row r="831" spans="1:4" ht="14.25">
      <c r="A831" s="74" t="s">
        <v>945</v>
      </c>
      <c r="B831" s="478"/>
      <c r="C831" s="542">
        <f>14720.87+23.14+138.82+6000</f>
        <v>20882.83</v>
      </c>
      <c r="D831" s="478">
        <v>188779.22</v>
      </c>
    </row>
    <row r="832" spans="1:4" ht="14.25">
      <c r="A832" s="74" t="s">
        <v>1216</v>
      </c>
      <c r="B832" s="478"/>
      <c r="C832" s="478"/>
      <c r="D832" s="479"/>
    </row>
    <row r="833" spans="1:4" ht="14.25">
      <c r="A833" s="74" t="s">
        <v>280</v>
      </c>
      <c r="B833" s="478"/>
      <c r="C833" s="478"/>
      <c r="D833" s="479"/>
    </row>
    <row r="834" spans="1:4" ht="14.25">
      <c r="A834" s="74" t="s">
        <v>1218</v>
      </c>
      <c r="B834" s="478"/>
      <c r="C834" s="478">
        <f>SUM(C835:C837)</f>
        <v>2255423.18</v>
      </c>
      <c r="D834" s="479">
        <f>SUM(D835:D837)</f>
        <v>2543207.07</v>
      </c>
    </row>
    <row r="835" spans="1:4" ht="14.25">
      <c r="A835" s="74" t="s">
        <v>1221</v>
      </c>
      <c r="B835" s="478"/>
      <c r="C835" s="478">
        <v>2255423.18</v>
      </c>
      <c r="D835" s="478">
        <v>2543207.07</v>
      </c>
    </row>
    <row r="836" spans="1:4" ht="14.25">
      <c r="A836" s="74" t="s">
        <v>1220</v>
      </c>
      <c r="B836" s="478"/>
      <c r="C836" s="478"/>
      <c r="D836" s="479"/>
    </row>
    <row r="837" spans="1:4" ht="14.25">
      <c r="A837" s="74" t="s">
        <v>1222</v>
      </c>
      <c r="B837" s="478"/>
      <c r="C837" s="478"/>
      <c r="D837" s="479"/>
    </row>
    <row r="838" spans="1:4" ht="15.75" thickBot="1">
      <c r="A838" s="217" t="s">
        <v>1219</v>
      </c>
      <c r="B838" s="528"/>
      <c r="C838" s="528">
        <f>C780+C789+C798+C807+C816+C825+C834</f>
        <v>3071926.25</v>
      </c>
      <c r="D838" s="541">
        <f>D780+D789+D798+D807+D816+D825+D834</f>
        <v>6065481.2</v>
      </c>
    </row>
    <row r="839" spans="1:4" ht="14.25">
      <c r="A839" s="361"/>
      <c r="B839" s="457"/>
      <c r="C839" s="458"/>
      <c r="D839" s="459"/>
    </row>
    <row r="840" spans="1:4" ht="14.25">
      <c r="A840" s="361"/>
      <c r="B840" s="457"/>
      <c r="C840" s="458"/>
      <c r="D840" s="460"/>
    </row>
    <row r="841" spans="1:4" ht="15.75" thickBot="1">
      <c r="A841" s="218" t="s">
        <v>1223</v>
      </c>
      <c r="B841" s="394"/>
      <c r="C841" s="394"/>
      <c r="D841" s="401"/>
    </row>
    <row r="842" spans="1:4" s="427" customFormat="1" ht="30">
      <c r="A842" s="424" t="s">
        <v>1224</v>
      </c>
      <c r="B842" s="421"/>
      <c r="C842" s="425">
        <v>2003</v>
      </c>
      <c r="D842" s="425">
        <v>2002</v>
      </c>
    </row>
    <row r="843" spans="1:4" ht="14.25">
      <c r="A843" s="74" t="s">
        <v>170</v>
      </c>
      <c r="B843" s="478"/>
      <c r="C843" s="478">
        <f>C916</f>
        <v>0</v>
      </c>
      <c r="D843" s="556">
        <f>D916</f>
        <v>0</v>
      </c>
    </row>
    <row r="844" spans="1:4" ht="14.25">
      <c r="A844" s="74" t="s">
        <v>171</v>
      </c>
      <c r="B844" s="478"/>
      <c r="C844" s="478">
        <f>C846+C851+C848+C850</f>
        <v>0</v>
      </c>
      <c r="D844" s="479">
        <f>D846+D851+D848+D850</f>
        <v>0</v>
      </c>
    </row>
    <row r="845" spans="1:4" ht="14.25">
      <c r="A845" s="74" t="s">
        <v>172</v>
      </c>
      <c r="B845" s="478"/>
      <c r="C845" s="478"/>
      <c r="D845" s="479"/>
    </row>
    <row r="846" spans="1:4" ht="14.25">
      <c r="A846" s="74" t="s">
        <v>173</v>
      </c>
      <c r="B846" s="478"/>
      <c r="C846" s="478"/>
      <c r="D846" s="479"/>
    </row>
    <row r="847" spans="1:4" ht="14.25">
      <c r="A847" s="74" t="s">
        <v>316</v>
      </c>
      <c r="B847" s="478"/>
      <c r="C847" s="478"/>
      <c r="D847" s="479"/>
    </row>
    <row r="848" spans="1:4" ht="14.25">
      <c r="A848" s="74" t="s">
        <v>173</v>
      </c>
      <c r="B848" s="478"/>
      <c r="C848" s="478"/>
      <c r="D848" s="479"/>
    </row>
    <row r="849" spans="1:4" ht="14.25">
      <c r="A849" s="74" t="s">
        <v>317</v>
      </c>
      <c r="B849" s="478"/>
      <c r="C849" s="478"/>
      <c r="D849" s="479"/>
    </row>
    <row r="850" spans="1:8" ht="14.25">
      <c r="A850" s="74" t="s">
        <v>173</v>
      </c>
      <c r="B850" s="478"/>
      <c r="C850" s="478"/>
      <c r="D850" s="479"/>
      <c r="E850" s="273"/>
      <c r="F850" s="273"/>
      <c r="G850" s="273"/>
      <c r="H850" s="273"/>
    </row>
    <row r="851" spans="1:4" ht="14.25">
      <c r="A851" s="74" t="s">
        <v>174</v>
      </c>
      <c r="B851" s="478"/>
      <c r="C851" s="478"/>
      <c r="D851" s="479"/>
    </row>
    <row r="852" spans="1:4" ht="30" thickBot="1">
      <c r="A852" s="257" t="s">
        <v>1225</v>
      </c>
      <c r="B852" s="528"/>
      <c r="C852" s="528">
        <f>C843+C844</f>
        <v>0</v>
      </c>
      <c r="D852" s="541">
        <f>D843+D844</f>
        <v>0</v>
      </c>
    </row>
    <row r="853" spans="1:4" ht="14.25">
      <c r="A853" s="361"/>
      <c r="B853" s="457"/>
      <c r="C853" s="458"/>
      <c r="D853" s="459"/>
    </row>
    <row r="854" spans="1:4" ht="14.25">
      <c r="A854" s="361"/>
      <c r="B854" s="457"/>
      <c r="C854" s="458"/>
      <c r="D854" s="460"/>
    </row>
    <row r="855" spans="1:4" ht="15.75" thickBot="1">
      <c r="A855" s="393" t="s">
        <v>1226</v>
      </c>
      <c r="B855" s="394"/>
      <c r="C855" s="394"/>
      <c r="D855" s="401"/>
    </row>
    <row r="856" spans="1:8" s="423" customFormat="1" ht="30">
      <c r="A856" s="424" t="s">
        <v>1227</v>
      </c>
      <c r="B856" s="421"/>
      <c r="C856" s="425">
        <v>2003</v>
      </c>
      <c r="D856" s="425">
        <v>2002</v>
      </c>
      <c r="E856" s="427"/>
      <c r="F856" s="427"/>
      <c r="G856" s="427"/>
      <c r="H856" s="427"/>
    </row>
    <row r="857" spans="1:4" ht="30">
      <c r="A857" s="100" t="s">
        <v>585</v>
      </c>
      <c r="B857" s="543"/>
      <c r="C857" s="543">
        <f>C858+C862+C866</f>
        <v>0</v>
      </c>
      <c r="D857" s="544">
        <f>D858+D862+D866</f>
        <v>0</v>
      </c>
    </row>
    <row r="858" spans="1:4" ht="14.25">
      <c r="A858" s="74" t="s">
        <v>586</v>
      </c>
      <c r="B858" s="478"/>
      <c r="C858" s="478">
        <f>SUM(C859:C861)</f>
        <v>0</v>
      </c>
      <c r="D858" s="479">
        <f>SUM(D859:D861)</f>
        <v>0</v>
      </c>
    </row>
    <row r="859" spans="1:4" ht="14.25">
      <c r="A859" s="74" t="s">
        <v>1228</v>
      </c>
      <c r="B859" s="478"/>
      <c r="C859" s="478"/>
      <c r="D859" s="479"/>
    </row>
    <row r="860" spans="1:4" ht="14.25">
      <c r="A860" s="74" t="s">
        <v>1229</v>
      </c>
      <c r="B860" s="478"/>
      <c r="C860" s="478"/>
      <c r="D860" s="479"/>
    </row>
    <row r="861" spans="1:4" ht="14.25">
      <c r="A861" s="74" t="s">
        <v>592</v>
      </c>
      <c r="B861" s="478"/>
      <c r="C861" s="478"/>
      <c r="D861" s="479"/>
    </row>
    <row r="862" spans="1:4" ht="14.25">
      <c r="A862" s="74" t="s">
        <v>587</v>
      </c>
      <c r="B862" s="478"/>
      <c r="C862" s="478">
        <f>SUM(C863:C865)</f>
        <v>0</v>
      </c>
      <c r="D862" s="479">
        <f>SUM(D863:D865)</f>
        <v>0</v>
      </c>
    </row>
    <row r="863" spans="1:4" ht="14.25">
      <c r="A863" s="74" t="s">
        <v>1228</v>
      </c>
      <c r="B863" s="478"/>
      <c r="C863" s="478"/>
      <c r="D863" s="479"/>
    </row>
    <row r="864" spans="1:8" ht="14.25">
      <c r="A864" s="74" t="s">
        <v>1229</v>
      </c>
      <c r="B864" s="478"/>
      <c r="C864" s="478"/>
      <c r="D864" s="479"/>
      <c r="E864" s="273"/>
      <c r="F864" s="273"/>
      <c r="G864" s="273"/>
      <c r="H864" s="273"/>
    </row>
    <row r="865" spans="1:4" ht="14.25">
      <c r="A865" s="74" t="s">
        <v>592</v>
      </c>
      <c r="B865" s="478"/>
      <c r="C865" s="478"/>
      <c r="D865" s="479"/>
    </row>
    <row r="866" spans="1:4" ht="14.25">
      <c r="A866" s="74" t="s">
        <v>588</v>
      </c>
      <c r="B866" s="478"/>
      <c r="C866" s="478">
        <f>SUM(C868:C870)</f>
        <v>0</v>
      </c>
      <c r="D866" s="479">
        <f>SUM(D868:D870)</f>
        <v>0</v>
      </c>
    </row>
    <row r="867" spans="1:4" ht="14.25">
      <c r="A867" s="74" t="s">
        <v>589</v>
      </c>
      <c r="B867" s="478"/>
      <c r="C867" s="478"/>
      <c r="D867" s="479"/>
    </row>
    <row r="868" spans="1:4" ht="14.25">
      <c r="A868" s="74" t="s">
        <v>1228</v>
      </c>
      <c r="B868" s="478"/>
      <c r="C868" s="478"/>
      <c r="D868" s="479"/>
    </row>
    <row r="869" spans="1:4" ht="14.25">
      <c r="A869" s="74" t="s">
        <v>1229</v>
      </c>
      <c r="B869" s="478"/>
      <c r="C869" s="478"/>
      <c r="D869" s="479"/>
    </row>
    <row r="870" spans="1:8" s="273" customFormat="1" ht="14.25">
      <c r="A870" s="74" t="s">
        <v>592</v>
      </c>
      <c r="B870" s="478"/>
      <c r="C870" s="478"/>
      <c r="D870" s="479"/>
      <c r="E870"/>
      <c r="F870"/>
      <c r="G870"/>
      <c r="H870"/>
    </row>
    <row r="871" spans="1:4" ht="30">
      <c r="A871" s="100" t="s">
        <v>594</v>
      </c>
      <c r="B871" s="543"/>
      <c r="C871" s="543">
        <f>C872+C876+C880</f>
        <v>0</v>
      </c>
      <c r="D871" s="544">
        <f>D872+D876+D880</f>
        <v>0</v>
      </c>
    </row>
    <row r="872" spans="1:4" ht="14.25">
      <c r="A872" s="74" t="s">
        <v>586</v>
      </c>
      <c r="B872" s="478"/>
      <c r="C872" s="478">
        <f>SUM(C873:C875)</f>
        <v>0</v>
      </c>
      <c r="D872" s="479">
        <f>SUM(D873:D875)</f>
        <v>0</v>
      </c>
    </row>
    <row r="873" spans="1:4" ht="14.25">
      <c r="A873" s="74" t="s">
        <v>1228</v>
      </c>
      <c r="B873" s="478"/>
      <c r="C873" s="478"/>
      <c r="D873" s="479"/>
    </row>
    <row r="874" spans="1:4" ht="14.25">
      <c r="A874" s="74" t="s">
        <v>1229</v>
      </c>
      <c r="B874" s="478"/>
      <c r="C874" s="478"/>
      <c r="D874" s="479"/>
    </row>
    <row r="875" spans="1:4" ht="14.25">
      <c r="A875" s="74" t="s">
        <v>592</v>
      </c>
      <c r="B875" s="478"/>
      <c r="C875" s="478"/>
      <c r="D875" s="479"/>
    </row>
    <row r="876" spans="1:4" ht="14.25">
      <c r="A876" s="74" t="s">
        <v>587</v>
      </c>
      <c r="B876" s="478"/>
      <c r="C876" s="478">
        <f>SUM(C877:C879)</f>
        <v>0</v>
      </c>
      <c r="D876" s="478">
        <f>SUM(D877:D879)</f>
        <v>0</v>
      </c>
    </row>
    <row r="877" spans="1:4" ht="14.25">
      <c r="A877" s="74" t="s">
        <v>1228</v>
      </c>
      <c r="B877" s="478"/>
      <c r="C877" s="478"/>
      <c r="D877" s="479"/>
    </row>
    <row r="878" spans="1:4" ht="14.25">
      <c r="A878" s="74" t="s">
        <v>1229</v>
      </c>
      <c r="B878" s="478"/>
      <c r="C878" s="478"/>
      <c r="D878" s="479"/>
    </row>
    <row r="879" spans="1:4" ht="14.25">
      <c r="A879" s="74" t="s">
        <v>592</v>
      </c>
      <c r="B879" s="478"/>
      <c r="C879" s="478"/>
      <c r="D879" s="479"/>
    </row>
    <row r="880" spans="1:4" ht="14.25">
      <c r="A880" s="74" t="s">
        <v>588</v>
      </c>
      <c r="B880" s="478"/>
      <c r="C880" s="478">
        <f>SUM(C882:C884)</f>
        <v>0</v>
      </c>
      <c r="D880" s="479">
        <f>SUM(D882:D884)</f>
        <v>0</v>
      </c>
    </row>
    <row r="881" spans="1:4" ht="14.25">
      <c r="A881" s="74" t="s">
        <v>589</v>
      </c>
      <c r="B881" s="478"/>
      <c r="C881" s="478"/>
      <c r="D881" s="479"/>
    </row>
    <row r="882" spans="1:4" ht="14.25">
      <c r="A882" s="74" t="s">
        <v>1228</v>
      </c>
      <c r="B882" s="478"/>
      <c r="C882" s="478"/>
      <c r="D882" s="479"/>
    </row>
    <row r="883" spans="1:4" ht="14.25">
      <c r="A883" s="74" t="s">
        <v>1229</v>
      </c>
      <c r="B883" s="478"/>
      <c r="C883" s="478"/>
      <c r="D883" s="479"/>
    </row>
    <row r="884" spans="1:4" ht="14.25">
      <c r="A884" s="74" t="s">
        <v>592</v>
      </c>
      <c r="B884" s="478"/>
      <c r="C884" s="478"/>
      <c r="D884" s="479"/>
    </row>
    <row r="885" spans="1:4" ht="30">
      <c r="A885" s="100" t="s">
        <v>595</v>
      </c>
      <c r="B885" s="543"/>
      <c r="C885" s="543">
        <f>C886+C890+C894</f>
        <v>0</v>
      </c>
      <c r="D885" s="544">
        <f>D886+D890+D894</f>
        <v>0</v>
      </c>
    </row>
    <row r="886" spans="1:4" ht="14.25">
      <c r="A886" s="74" t="s">
        <v>586</v>
      </c>
      <c r="B886" s="478"/>
      <c r="C886" s="478">
        <f>SUM(C887:C889)</f>
        <v>0</v>
      </c>
      <c r="D886" s="479">
        <f>SUM(D887:D889)</f>
        <v>0</v>
      </c>
    </row>
    <row r="887" spans="1:4" ht="14.25">
      <c r="A887" s="74" t="s">
        <v>1228</v>
      </c>
      <c r="B887" s="478"/>
      <c r="C887" s="478"/>
      <c r="D887" s="479"/>
    </row>
    <row r="888" spans="1:4" ht="14.25">
      <c r="A888" s="74" t="s">
        <v>1229</v>
      </c>
      <c r="B888" s="478"/>
      <c r="C888" s="478"/>
      <c r="D888" s="479"/>
    </row>
    <row r="889" spans="1:4" ht="14.25">
      <c r="A889" s="74" t="s">
        <v>592</v>
      </c>
      <c r="B889" s="478"/>
      <c r="C889" s="478"/>
      <c r="D889" s="479"/>
    </row>
    <row r="890" spans="1:4" ht="14.25">
      <c r="A890" s="74" t="s">
        <v>587</v>
      </c>
      <c r="B890" s="478"/>
      <c r="C890" s="478">
        <f>SUM(C891:C893)</f>
        <v>0</v>
      </c>
      <c r="D890" s="479">
        <f>SUM(D891:D893)</f>
        <v>0</v>
      </c>
    </row>
    <row r="891" spans="1:4" ht="14.25">
      <c r="A891" s="74" t="s">
        <v>1228</v>
      </c>
      <c r="B891" s="478"/>
      <c r="C891" s="478"/>
      <c r="D891" s="479"/>
    </row>
    <row r="892" spans="1:4" ht="14.25">
      <c r="A892" s="74" t="s">
        <v>1229</v>
      </c>
      <c r="B892" s="478"/>
      <c r="C892" s="478"/>
      <c r="D892" s="479"/>
    </row>
    <row r="893" spans="1:4" ht="14.25">
      <c r="A893" s="74" t="s">
        <v>592</v>
      </c>
      <c r="B893" s="478"/>
      <c r="C893" s="478"/>
      <c r="D893" s="479"/>
    </row>
    <row r="894" spans="1:4" ht="14.25">
      <c r="A894" s="74" t="s">
        <v>588</v>
      </c>
      <c r="B894" s="478"/>
      <c r="C894" s="478">
        <f>SUM(C896:C898)</f>
        <v>0</v>
      </c>
      <c r="D894" s="479">
        <f>SUM(D896:D898)</f>
        <v>0</v>
      </c>
    </row>
    <row r="895" spans="1:4" ht="14.25">
      <c r="A895" s="74" t="s">
        <v>589</v>
      </c>
      <c r="B895" s="478"/>
      <c r="C895" s="478"/>
      <c r="D895" s="479"/>
    </row>
    <row r="896" spans="1:4" ht="14.25">
      <c r="A896" s="74" t="s">
        <v>1228</v>
      </c>
      <c r="B896" s="478"/>
      <c r="C896" s="478"/>
      <c r="D896" s="479"/>
    </row>
    <row r="897" spans="1:4" ht="14.25">
      <c r="A897" s="74" t="s">
        <v>1229</v>
      </c>
      <c r="B897" s="478"/>
      <c r="C897" s="478"/>
      <c r="D897" s="479"/>
    </row>
    <row r="898" spans="1:4" ht="14.25">
      <c r="A898" s="74" t="s">
        <v>592</v>
      </c>
      <c r="B898" s="478"/>
      <c r="C898" s="478"/>
      <c r="D898" s="479"/>
    </row>
    <row r="899" spans="1:4" ht="15">
      <c r="A899" s="100" t="s">
        <v>596</v>
      </c>
      <c r="B899" s="476"/>
      <c r="C899" s="476">
        <f>C900+C904+C908</f>
        <v>0</v>
      </c>
      <c r="D899" s="477">
        <f>D900+D904+D908</f>
        <v>0</v>
      </c>
    </row>
    <row r="900" spans="1:4" ht="14.25">
      <c r="A900" s="74" t="s">
        <v>597</v>
      </c>
      <c r="B900" s="478"/>
      <c r="C900" s="478">
        <f>SUM(C901:C903)</f>
        <v>0</v>
      </c>
      <c r="D900" s="479">
        <f>SUM(D901:D903)</f>
        <v>0</v>
      </c>
    </row>
    <row r="901" spans="1:4" ht="14.25">
      <c r="A901" s="74" t="s">
        <v>1228</v>
      </c>
      <c r="B901" s="478"/>
      <c r="C901" s="478"/>
      <c r="D901" s="479"/>
    </row>
    <row r="902" spans="1:4" ht="14.25">
      <c r="A902" s="74" t="s">
        <v>1229</v>
      </c>
      <c r="B902" s="478"/>
      <c r="C902" s="478"/>
      <c r="D902" s="479"/>
    </row>
    <row r="903" spans="1:4" ht="14.25">
      <c r="A903" s="74" t="s">
        <v>592</v>
      </c>
      <c r="B903" s="478"/>
      <c r="C903" s="478"/>
      <c r="D903" s="479"/>
    </row>
    <row r="904" spans="1:4" ht="14.25">
      <c r="A904" s="74" t="s">
        <v>587</v>
      </c>
      <c r="B904" s="478"/>
      <c r="C904" s="478">
        <v>0</v>
      </c>
      <c r="D904" s="478">
        <v>0</v>
      </c>
    </row>
    <row r="905" spans="1:4" ht="14.25">
      <c r="A905" s="74" t="s">
        <v>1228</v>
      </c>
      <c r="B905" s="478"/>
      <c r="C905" s="478"/>
      <c r="D905" s="479"/>
    </row>
    <row r="906" spans="1:4" ht="14.25">
      <c r="A906" s="74" t="s">
        <v>1229</v>
      </c>
      <c r="B906" s="478"/>
      <c r="C906" s="478"/>
      <c r="D906" s="479"/>
    </row>
    <row r="907" spans="1:4" ht="14.25">
      <c r="A907" s="74" t="s">
        <v>592</v>
      </c>
      <c r="B907" s="478"/>
      <c r="C907" s="478"/>
      <c r="D907" s="479"/>
    </row>
    <row r="908" spans="1:4" ht="14.25">
      <c r="A908" s="74" t="s">
        <v>588</v>
      </c>
      <c r="B908" s="478"/>
      <c r="C908" s="478">
        <f>SUM(C910:C912)</f>
        <v>0</v>
      </c>
      <c r="D908" s="479">
        <f>SUM(D910:D912)</f>
        <v>0</v>
      </c>
    </row>
    <row r="909" spans="1:4" ht="14.25">
      <c r="A909" s="74" t="s">
        <v>589</v>
      </c>
      <c r="B909" s="478"/>
      <c r="C909" s="478"/>
      <c r="D909" s="479"/>
    </row>
    <row r="910" spans="1:4" ht="14.25">
      <c r="A910" s="74" t="s">
        <v>1228</v>
      </c>
      <c r="B910" s="478"/>
      <c r="C910" s="478"/>
      <c r="D910" s="479"/>
    </row>
    <row r="911" spans="1:4" ht="14.25">
      <c r="A911" s="74" t="s">
        <v>1229</v>
      </c>
      <c r="B911" s="478"/>
      <c r="C911" s="478"/>
      <c r="D911" s="479"/>
    </row>
    <row r="912" spans="1:4" ht="14.25">
      <c r="A912" s="74" t="s">
        <v>592</v>
      </c>
      <c r="B912" s="478"/>
      <c r="C912" s="478"/>
      <c r="D912" s="479"/>
    </row>
    <row r="913" spans="1:4" ht="14.25">
      <c r="A913" s="74" t="s">
        <v>598</v>
      </c>
      <c r="B913" s="478"/>
      <c r="C913" s="478">
        <f>C875+C879+C884+C889+C893+C898+C903+C907+C912</f>
        <v>0</v>
      </c>
      <c r="D913" s="479">
        <f>D875+D879+D884+D889+D893+D898+D903+D907+D912</f>
        <v>0</v>
      </c>
    </row>
    <row r="914" spans="1:4" ht="14.25">
      <c r="A914" s="74" t="s">
        <v>599</v>
      </c>
      <c r="B914" s="478"/>
      <c r="C914" s="478">
        <f>C857+C871+C885+C899</f>
        <v>0</v>
      </c>
      <c r="D914" s="479">
        <f>D857+D871+D885+D899</f>
        <v>0</v>
      </c>
    </row>
    <row r="915" spans="1:4" ht="14.25">
      <c r="A915" s="74" t="s">
        <v>600</v>
      </c>
      <c r="B915" s="478"/>
      <c r="C915" s="478"/>
      <c r="D915" s="479"/>
    </row>
    <row r="916" spans="1:4" ht="15.75" thickBot="1">
      <c r="A916" s="217" t="s">
        <v>601</v>
      </c>
      <c r="B916" s="528"/>
      <c r="C916" s="528">
        <f>C914+C915</f>
        <v>0</v>
      </c>
      <c r="D916" s="541">
        <f>D914+D915</f>
        <v>0</v>
      </c>
    </row>
    <row r="917" spans="1:4" ht="14.25">
      <c r="A917" s="361"/>
      <c r="B917" s="457"/>
      <c r="C917" s="458"/>
      <c r="D917" s="459"/>
    </row>
    <row r="918" spans="1:4" ht="14.25">
      <c r="A918" s="361"/>
      <c r="B918" s="457"/>
      <c r="C918" s="458"/>
      <c r="D918" s="460"/>
    </row>
    <row r="919" spans="1:4" ht="15.75" thickBot="1">
      <c r="A919" s="218" t="s">
        <v>1230</v>
      </c>
      <c r="B919" s="394"/>
      <c r="C919" s="394"/>
      <c r="D919" s="401"/>
    </row>
    <row r="920" spans="1:4" s="427" customFormat="1" ht="30">
      <c r="A920" s="424" t="s">
        <v>1232</v>
      </c>
      <c r="B920" s="421"/>
      <c r="C920" s="425">
        <v>2003</v>
      </c>
      <c r="D920" s="425">
        <v>2002</v>
      </c>
    </row>
    <row r="921" spans="1:4" ht="14.25">
      <c r="A921" s="74" t="s">
        <v>170</v>
      </c>
      <c r="B921" s="367"/>
      <c r="C921" s="367">
        <f>C786+C822+C831</f>
        <v>816503.07</v>
      </c>
      <c r="D921" s="555">
        <f>D786+D822+D831</f>
        <v>3522274.1300000004</v>
      </c>
    </row>
    <row r="922" spans="1:4" ht="14.25">
      <c r="A922" s="74" t="s">
        <v>171</v>
      </c>
      <c r="B922" s="367"/>
      <c r="C922" s="367">
        <f>C923+C925</f>
        <v>0</v>
      </c>
      <c r="D922" s="368">
        <f>D923+D925</f>
        <v>0</v>
      </c>
    </row>
    <row r="923" spans="1:4" ht="14.25">
      <c r="A923" s="74" t="s">
        <v>172</v>
      </c>
      <c r="B923" s="367"/>
      <c r="C923" s="367"/>
      <c r="D923" s="368"/>
    </row>
    <row r="924" spans="1:4" ht="14.25">
      <c r="A924" s="74" t="s">
        <v>173</v>
      </c>
      <c r="B924" s="367"/>
      <c r="C924" s="367"/>
      <c r="D924" s="368"/>
    </row>
    <row r="925" spans="1:4" ht="14.25">
      <c r="A925" s="74" t="s">
        <v>174</v>
      </c>
      <c r="B925" s="367"/>
      <c r="C925" s="367"/>
      <c r="D925" s="368"/>
    </row>
    <row r="926" spans="1:4" ht="15.75" thickBot="1">
      <c r="A926" s="217" t="s">
        <v>1231</v>
      </c>
      <c r="B926" s="507"/>
      <c r="C926" s="507">
        <f>C922+C921</f>
        <v>816503.07</v>
      </c>
      <c r="D926" s="508">
        <f>D922+D921</f>
        <v>3522274.1300000004</v>
      </c>
    </row>
    <row r="927" spans="1:8" ht="14.25">
      <c r="A927" s="361"/>
      <c r="B927" s="359"/>
      <c r="C927" s="360"/>
      <c r="D927" s="398"/>
      <c r="E927" s="273"/>
      <c r="F927" s="273"/>
      <c r="G927" s="273"/>
      <c r="H927" s="273"/>
    </row>
    <row r="928" spans="1:4" ht="14.25">
      <c r="A928" s="361"/>
      <c r="B928" s="359"/>
      <c r="C928" s="360"/>
      <c r="D928" s="380"/>
    </row>
    <row r="929" spans="1:4" ht="15.75" thickBot="1">
      <c r="A929" s="218" t="s">
        <v>1233</v>
      </c>
      <c r="B929" s="372"/>
      <c r="C929" s="372"/>
      <c r="D929" s="399"/>
    </row>
    <row r="930" spans="1:4" s="427" customFormat="1" ht="30">
      <c r="A930" s="424" t="s">
        <v>1234</v>
      </c>
      <c r="B930" s="421"/>
      <c r="C930" s="425">
        <v>2003</v>
      </c>
      <c r="D930" s="425">
        <v>2002</v>
      </c>
    </row>
    <row r="931" spans="1:4" ht="14.25">
      <c r="A931" s="262" t="s">
        <v>170</v>
      </c>
      <c r="B931" s="535"/>
      <c r="C931" s="514">
        <v>2255423.18</v>
      </c>
      <c r="D931" s="643">
        <f>D834</f>
        <v>2543207.07</v>
      </c>
    </row>
    <row r="932" spans="1:4" ht="14.25">
      <c r="A932" s="74" t="s">
        <v>171</v>
      </c>
      <c r="B932" s="514"/>
      <c r="C932" s="514"/>
      <c r="D932" s="497"/>
    </row>
    <row r="933" spans="1:8" s="273" customFormat="1" ht="14.25">
      <c r="A933" s="74" t="s">
        <v>92</v>
      </c>
      <c r="B933" s="514"/>
      <c r="C933" s="514"/>
      <c r="D933" s="497"/>
      <c r="E933"/>
      <c r="F933"/>
      <c r="G933"/>
      <c r="H933"/>
    </row>
    <row r="934" spans="1:4" ht="14.25">
      <c r="A934" s="74" t="s">
        <v>173</v>
      </c>
      <c r="B934" s="514"/>
      <c r="C934" s="514"/>
      <c r="D934" s="497"/>
    </row>
    <row r="935" spans="1:4" ht="14.25">
      <c r="A935" s="74" t="s">
        <v>743</v>
      </c>
      <c r="B935" s="514"/>
      <c r="C935" s="514"/>
      <c r="D935" s="497"/>
    </row>
    <row r="936" spans="1:4" ht="14.25">
      <c r="A936" s="74" t="s">
        <v>173</v>
      </c>
      <c r="B936" s="514"/>
      <c r="C936" s="514"/>
      <c r="D936" s="497"/>
    </row>
    <row r="937" spans="1:4" ht="14.25">
      <c r="A937" s="74" t="s">
        <v>174</v>
      </c>
      <c r="B937" s="514"/>
      <c r="C937" s="514"/>
      <c r="D937" s="497"/>
    </row>
    <row r="938" spans="1:4" ht="15.75" thickBot="1">
      <c r="A938" s="217" t="s">
        <v>1235</v>
      </c>
      <c r="B938" s="515"/>
      <c r="C938" s="515">
        <f>C931+C932</f>
        <v>2255423.18</v>
      </c>
      <c r="D938" s="516">
        <f>D931+D932</f>
        <v>2543207.07</v>
      </c>
    </row>
    <row r="939" spans="1:8" ht="14.25">
      <c r="A939" s="361"/>
      <c r="B939" s="359"/>
      <c r="C939" s="360"/>
      <c r="D939" s="398"/>
      <c r="E939" s="273"/>
      <c r="F939" s="273"/>
      <c r="G939" s="273"/>
      <c r="H939" s="273"/>
    </row>
    <row r="940" spans="1:4" ht="14.25">
      <c r="A940" s="361"/>
      <c r="B940" s="359"/>
      <c r="C940" s="360"/>
      <c r="D940" s="380"/>
    </row>
    <row r="941" spans="1:4" ht="15.75" thickBot="1">
      <c r="A941" s="218" t="s">
        <v>1236</v>
      </c>
      <c r="B941" s="372"/>
      <c r="C941" s="372"/>
      <c r="D941" s="399"/>
    </row>
    <row r="942" spans="1:4" s="427" customFormat="1" ht="15">
      <c r="A942" s="424" t="s">
        <v>1237</v>
      </c>
      <c r="B942" s="421"/>
      <c r="C942" s="425">
        <v>2003</v>
      </c>
      <c r="D942" s="425">
        <v>2002</v>
      </c>
    </row>
    <row r="943" spans="1:4" ht="14.25">
      <c r="A943" s="74"/>
      <c r="B943" s="395"/>
      <c r="C943" s="395"/>
      <c r="D943" s="375"/>
    </row>
    <row r="944" spans="1:4" ht="14.25">
      <c r="A944" s="74"/>
      <c r="B944" s="395"/>
      <c r="C944" s="395"/>
      <c r="D944" s="375"/>
    </row>
    <row r="945" spans="1:8" s="273" customFormat="1" ht="14.25">
      <c r="A945" s="74"/>
      <c r="B945" s="395"/>
      <c r="C945" s="395"/>
      <c r="D945" s="375"/>
      <c r="E945"/>
      <c r="F945"/>
      <c r="G945"/>
      <c r="H945"/>
    </row>
    <row r="946" spans="1:4" ht="14.25">
      <c r="A946" s="74"/>
      <c r="B946" s="395"/>
      <c r="C946" s="395"/>
      <c r="D946" s="375"/>
    </row>
    <row r="947" spans="1:4" ht="14.25">
      <c r="A947" s="74"/>
      <c r="B947" s="395"/>
      <c r="C947" s="395"/>
      <c r="D947" s="375"/>
    </row>
    <row r="948" spans="1:4" ht="15.75" thickBot="1">
      <c r="A948" s="217" t="s">
        <v>1238</v>
      </c>
      <c r="B948" s="396"/>
      <c r="C948" s="396"/>
      <c r="D948" s="397"/>
    </row>
    <row r="949" spans="1:4" ht="14.25">
      <c r="A949" s="361"/>
      <c r="B949" s="359"/>
      <c r="C949" s="360"/>
      <c r="D949" s="398"/>
    </row>
    <row r="950" spans="1:8" ht="14.25">
      <c r="A950" s="361"/>
      <c r="B950" s="359"/>
      <c r="C950" s="360"/>
      <c r="D950" s="380"/>
      <c r="E950" s="273"/>
      <c r="F950" s="273"/>
      <c r="G950" s="273"/>
      <c r="H950" s="273"/>
    </row>
    <row r="951" spans="1:4" ht="15.75" thickBot="1">
      <c r="A951" s="218" t="s">
        <v>1239</v>
      </c>
      <c r="B951" s="372"/>
      <c r="C951" s="372"/>
      <c r="D951" s="399"/>
    </row>
    <row r="952" spans="1:4" s="427" customFormat="1" ht="30">
      <c r="A952" s="424" t="s">
        <v>148</v>
      </c>
      <c r="B952" s="421"/>
      <c r="C952" s="425">
        <v>2003</v>
      </c>
      <c r="D952" s="425">
        <v>2002</v>
      </c>
    </row>
    <row r="953" spans="1:4" ht="14.25">
      <c r="A953" s="74" t="s">
        <v>170</v>
      </c>
      <c r="B953" s="514"/>
      <c r="C953" s="514"/>
      <c r="D953" s="497"/>
    </row>
    <row r="954" spans="1:4" ht="14.25">
      <c r="A954" s="74" t="s">
        <v>171</v>
      </c>
      <c r="B954" s="514"/>
      <c r="C954" s="514">
        <f>C956+C958</f>
        <v>0</v>
      </c>
      <c r="D954" s="497">
        <f>D956+D958</f>
        <v>0</v>
      </c>
    </row>
    <row r="955" spans="1:4" ht="14.25">
      <c r="A955" s="74" t="s">
        <v>172</v>
      </c>
      <c r="B955" s="514"/>
      <c r="C955" s="514"/>
      <c r="D955" s="497"/>
    </row>
    <row r="956" spans="1:8" s="273" customFormat="1" ht="14.25">
      <c r="A956" s="74" t="s">
        <v>173</v>
      </c>
      <c r="B956" s="514"/>
      <c r="C956" s="514"/>
      <c r="D956" s="497"/>
      <c r="E956"/>
      <c r="F956"/>
      <c r="G956"/>
      <c r="H956"/>
    </row>
    <row r="957" spans="1:4" ht="14.25">
      <c r="A957" s="74" t="s">
        <v>1027</v>
      </c>
      <c r="B957" s="514"/>
      <c r="C957" s="514"/>
      <c r="D957" s="497"/>
    </row>
    <row r="958" spans="1:4" ht="14.25">
      <c r="A958" s="74" t="s">
        <v>174</v>
      </c>
      <c r="B958" s="514"/>
      <c r="C958" s="514"/>
      <c r="D958" s="497"/>
    </row>
    <row r="959" spans="1:4" ht="15.75" thickBot="1">
      <c r="A959" s="217" t="s">
        <v>1238</v>
      </c>
      <c r="B959" s="515"/>
      <c r="C959" s="515">
        <f>C953+C954</f>
        <v>0</v>
      </c>
      <c r="D959" s="516">
        <f>D953+D954</f>
        <v>0</v>
      </c>
    </row>
    <row r="960" spans="1:4" ht="14.25">
      <c r="A960" s="361"/>
      <c r="B960" s="359"/>
      <c r="C960" s="360"/>
      <c r="D960" s="398"/>
    </row>
    <row r="961" spans="1:4" ht="14.25">
      <c r="A961" s="361"/>
      <c r="B961" s="359"/>
      <c r="C961" s="360"/>
      <c r="D961" s="380"/>
    </row>
    <row r="962" spans="1:4" ht="15.75" thickBot="1">
      <c r="A962" s="218" t="s">
        <v>149</v>
      </c>
      <c r="B962" s="394"/>
      <c r="C962" s="394"/>
      <c r="D962" s="401"/>
    </row>
    <row r="963" spans="1:8" s="427" customFormat="1" ht="15">
      <c r="A963" s="424" t="s">
        <v>150</v>
      </c>
      <c r="B963" s="421"/>
      <c r="C963" s="425">
        <v>2003</v>
      </c>
      <c r="D963" s="425">
        <v>2002</v>
      </c>
      <c r="E963" s="423"/>
      <c r="F963" s="423"/>
      <c r="G963" s="423"/>
      <c r="H963" s="423"/>
    </row>
    <row r="964" spans="1:4" ht="14.25">
      <c r="A964" s="263" t="s">
        <v>638</v>
      </c>
      <c r="B964" s="478"/>
      <c r="C964" s="478">
        <f>SUM(C965:C966)</f>
        <v>8997.07</v>
      </c>
      <c r="D964" s="479">
        <f>SUM(D965:D966)</f>
        <v>3964.91</v>
      </c>
    </row>
    <row r="965" spans="1:4" ht="14.25">
      <c r="A965" s="263" t="s">
        <v>653</v>
      </c>
      <c r="B965" s="545"/>
      <c r="C965" s="546"/>
      <c r="D965" s="547"/>
    </row>
    <row r="966" spans="1:4" ht="14.25">
      <c r="A966" s="263" t="s">
        <v>654</v>
      </c>
      <c r="B966" s="545"/>
      <c r="C966" s="546">
        <v>8997.07</v>
      </c>
      <c r="D966" s="546">
        <v>3964.91</v>
      </c>
    </row>
    <row r="967" spans="1:8" s="273" customFormat="1" ht="14.25">
      <c r="A967" s="263" t="s">
        <v>639</v>
      </c>
      <c r="B967" s="478"/>
      <c r="C967" s="478"/>
      <c r="D967" s="479"/>
      <c r="E967"/>
      <c r="F967"/>
      <c r="G967"/>
      <c r="H967"/>
    </row>
    <row r="968" spans="1:4" ht="14.25">
      <c r="A968" s="263" t="s">
        <v>1027</v>
      </c>
      <c r="B968" s="478"/>
      <c r="C968" s="478"/>
      <c r="D968" s="479"/>
    </row>
    <row r="969" spans="1:4" ht="15.75" thickBot="1">
      <c r="A969" s="264" t="s">
        <v>151</v>
      </c>
      <c r="B969" s="528"/>
      <c r="C969" s="528">
        <f>C964+C967</f>
        <v>8997.07</v>
      </c>
      <c r="D969" s="541">
        <f>D964+D967</f>
        <v>3964.91</v>
      </c>
    </row>
    <row r="970" spans="1:4" ht="14.25">
      <c r="A970" s="361"/>
      <c r="B970" s="359"/>
      <c r="C970" s="360"/>
      <c r="D970" s="398"/>
    </row>
    <row r="971" spans="1:4" ht="14.25">
      <c r="A971" s="361"/>
      <c r="B971" s="359"/>
      <c r="C971" s="360"/>
      <c r="D971" s="380"/>
    </row>
    <row r="972" spans="1:8" ht="15">
      <c r="A972" s="218" t="s">
        <v>1240</v>
      </c>
      <c r="B972" s="392"/>
      <c r="C972" s="360"/>
      <c r="D972" s="380"/>
      <c r="E972" s="273"/>
      <c r="F972" s="273"/>
      <c r="G972" s="273"/>
      <c r="H972" s="273"/>
    </row>
    <row r="973" spans="1:4" ht="15">
      <c r="A973" s="218" t="s">
        <v>999</v>
      </c>
      <c r="B973" s="392"/>
      <c r="C973" s="360"/>
      <c r="D973" s="380"/>
    </row>
    <row r="974" spans="1:4" ht="14.25">
      <c r="A974" s="378"/>
      <c r="B974" s="392"/>
      <c r="C974" s="360"/>
      <c r="D974" s="380"/>
    </row>
    <row r="975" spans="1:4" ht="28.5">
      <c r="A975" s="267" t="s">
        <v>152</v>
      </c>
      <c r="B975" s="392"/>
      <c r="C975" s="360"/>
      <c r="D975" s="380"/>
    </row>
    <row r="976" spans="1:4" ht="28.5">
      <c r="A976" s="267" t="s">
        <v>153</v>
      </c>
      <c r="B976" s="392"/>
      <c r="C976" s="360"/>
      <c r="D976" s="380"/>
    </row>
    <row r="977" spans="1:4" ht="28.5">
      <c r="A977" s="267" t="s">
        <v>154</v>
      </c>
      <c r="B977" s="392"/>
      <c r="C977" s="360"/>
      <c r="D977" s="380"/>
    </row>
    <row r="978" spans="1:8" s="273" customFormat="1" ht="28.5">
      <c r="A978" s="267" t="s">
        <v>155</v>
      </c>
      <c r="B978" s="392"/>
      <c r="C978" s="360"/>
      <c r="D978" s="380"/>
      <c r="E978"/>
      <c r="F978"/>
      <c r="G978"/>
      <c r="H978"/>
    </row>
    <row r="979" spans="1:4" ht="28.5">
      <c r="A979" s="267" t="s">
        <v>1003</v>
      </c>
      <c r="B979" s="405"/>
      <c r="C979" s="360"/>
      <c r="D979" s="380"/>
    </row>
    <row r="980" spans="1:4" ht="14.25">
      <c r="A980" s="267" t="s">
        <v>1004</v>
      </c>
      <c r="B980" s="392"/>
      <c r="C980" s="360"/>
      <c r="D980" s="380"/>
    </row>
    <row r="981" spans="1:4" ht="14.25">
      <c r="A981" s="378"/>
      <c r="B981" s="392"/>
      <c r="C981" s="360"/>
      <c r="D981" s="380"/>
    </row>
    <row r="982" spans="1:4" ht="14.25">
      <c r="A982" s="361"/>
      <c r="B982" s="359"/>
      <c r="C982" s="360"/>
      <c r="D982" s="380"/>
    </row>
    <row r="983" spans="1:4" ht="15.75" thickBot="1">
      <c r="A983" s="218" t="s">
        <v>1261</v>
      </c>
      <c r="B983" s="372"/>
      <c r="C983" s="372"/>
      <c r="D983" s="399"/>
    </row>
    <row r="984" spans="1:4" s="427" customFormat="1" ht="15">
      <c r="A984" s="424" t="s">
        <v>1262</v>
      </c>
      <c r="B984" s="421"/>
      <c r="C984" s="425">
        <v>2003</v>
      </c>
      <c r="D984" s="422">
        <v>2002</v>
      </c>
    </row>
    <row r="985" spans="1:4" ht="14.25">
      <c r="A985" s="74" t="s">
        <v>1263</v>
      </c>
      <c r="B985" s="367"/>
      <c r="C985" s="367">
        <v>22050000</v>
      </c>
      <c r="D985" s="368">
        <v>22050000</v>
      </c>
    </row>
    <row r="986" spans="1:4" ht="14.25">
      <c r="A986" s="74" t="s">
        <v>1264</v>
      </c>
      <c r="B986" s="478"/>
      <c r="C986" s="367"/>
      <c r="D986" s="368"/>
    </row>
    <row r="987" spans="1:4" ht="28.5">
      <c r="A987" s="74" t="s">
        <v>1265</v>
      </c>
      <c r="B987" s="478"/>
      <c r="C987" s="367"/>
      <c r="D987" s="368"/>
    </row>
    <row r="988" spans="1:4" ht="14.25">
      <c r="A988" s="74" t="s">
        <v>1266</v>
      </c>
      <c r="B988" s="367"/>
      <c r="C988" s="367"/>
      <c r="D988" s="368"/>
    </row>
    <row r="989" spans="1:4" ht="14.25">
      <c r="A989" s="74" t="s">
        <v>1267</v>
      </c>
      <c r="B989" s="367"/>
      <c r="C989" s="367"/>
      <c r="D989" s="368"/>
    </row>
    <row r="990" spans="1:4" ht="15.75" thickBot="1">
      <c r="A990" s="217" t="s">
        <v>1268</v>
      </c>
      <c r="B990" s="507"/>
      <c r="C990" s="507">
        <f>SUM(C985:C989)</f>
        <v>22050000</v>
      </c>
      <c r="D990" s="508">
        <f>SUM(D985:D989)</f>
        <v>22050000</v>
      </c>
    </row>
    <row r="991" spans="1:4" ht="14.25">
      <c r="A991" s="361"/>
      <c r="B991" s="359"/>
      <c r="C991" s="360"/>
      <c r="D991" s="398"/>
    </row>
    <row r="992" spans="1:8" ht="14.25">
      <c r="A992" s="361"/>
      <c r="B992" s="359"/>
      <c r="C992" s="360"/>
      <c r="D992" s="380"/>
      <c r="E992" s="273"/>
      <c r="F992" s="273"/>
      <c r="G992" s="273"/>
      <c r="H992" s="273"/>
    </row>
    <row r="993" spans="1:4" ht="15.75" thickBot="1">
      <c r="A993" s="218" t="s">
        <v>1269</v>
      </c>
      <c r="B993" s="372"/>
      <c r="C993" s="372"/>
      <c r="D993" s="399"/>
    </row>
    <row r="994" spans="1:4" s="427" customFormat="1" ht="15">
      <c r="A994" s="424" t="s">
        <v>1270</v>
      </c>
      <c r="B994" s="421"/>
      <c r="C994" s="425">
        <v>2003</v>
      </c>
      <c r="D994" s="422">
        <v>2002</v>
      </c>
    </row>
    <row r="995" spans="1:4" ht="14.25">
      <c r="A995" s="74" t="s">
        <v>1271</v>
      </c>
      <c r="B995" s="478"/>
      <c r="C995" s="478"/>
      <c r="D995" s="368"/>
    </row>
    <row r="996" spans="1:4" ht="14.25">
      <c r="A996" s="74" t="s">
        <v>1272</v>
      </c>
      <c r="B996" s="367"/>
      <c r="C996" s="367"/>
      <c r="D996" s="368"/>
    </row>
    <row r="997" spans="1:4" ht="14.25">
      <c r="A997" s="74" t="s">
        <v>1276</v>
      </c>
      <c r="B997" s="367"/>
      <c r="C997" s="367"/>
      <c r="D997" s="368"/>
    </row>
    <row r="998" spans="1:8" s="273" customFormat="1" ht="14.25">
      <c r="A998" s="74" t="s">
        <v>1273</v>
      </c>
      <c r="B998" s="367"/>
      <c r="C998" s="367"/>
      <c r="D998" s="368"/>
      <c r="E998"/>
      <c r="F998"/>
      <c r="G998"/>
      <c r="H998"/>
    </row>
    <row r="999" spans="1:4" ht="14.25">
      <c r="A999" s="74" t="s">
        <v>1274</v>
      </c>
      <c r="B999" s="367"/>
      <c r="C999" s="367"/>
      <c r="D999" s="368"/>
    </row>
    <row r="1000" spans="1:4" ht="14.25">
      <c r="A1000" s="74" t="s">
        <v>1267</v>
      </c>
      <c r="B1000" s="367"/>
      <c r="C1000" s="367"/>
      <c r="D1000" s="368"/>
    </row>
    <row r="1001" spans="1:4" ht="14.25">
      <c r="A1001" s="74" t="s">
        <v>280</v>
      </c>
      <c r="B1001" s="367"/>
      <c r="C1001" s="367"/>
      <c r="D1001" s="368"/>
    </row>
    <row r="1002" spans="1:8" ht="15.75" thickBot="1">
      <c r="A1002" s="217" t="s">
        <v>1275</v>
      </c>
      <c r="B1002" s="507"/>
      <c r="C1002" s="507">
        <f>SUM(C995:C1001)</f>
        <v>0</v>
      </c>
      <c r="D1002" s="508">
        <f>SUM(D995:D1001)</f>
        <v>0</v>
      </c>
      <c r="E1002" s="273"/>
      <c r="F1002" s="273"/>
      <c r="G1002" s="273"/>
      <c r="H1002" s="273"/>
    </row>
    <row r="1003" spans="1:4" ht="14.25">
      <c r="A1003" s="361"/>
      <c r="B1003" s="359"/>
      <c r="C1003" s="360"/>
      <c r="D1003" s="398"/>
    </row>
    <row r="1004" spans="1:4" ht="14.25">
      <c r="A1004" s="361"/>
      <c r="B1004" s="359"/>
      <c r="C1004" s="360"/>
      <c r="D1004" s="380"/>
    </row>
    <row r="1005" spans="1:4" ht="15.75" thickBot="1">
      <c r="A1005" s="218" t="s">
        <v>1277</v>
      </c>
      <c r="B1005" s="372"/>
      <c r="C1005" s="372"/>
      <c r="D1005" s="399"/>
    </row>
    <row r="1006" spans="1:4" s="427" customFormat="1" ht="15">
      <c r="A1006" s="424" t="s">
        <v>157</v>
      </c>
      <c r="B1006" s="421"/>
      <c r="C1006" s="425">
        <v>2003</v>
      </c>
      <c r="D1006" s="422">
        <v>2002</v>
      </c>
    </row>
    <row r="1007" spans="1:4" ht="14.25">
      <c r="A1007" s="74" t="s">
        <v>21</v>
      </c>
      <c r="B1007" s="478"/>
      <c r="C1007" s="478"/>
      <c r="D1007" s="368"/>
    </row>
    <row r="1008" spans="1:8" s="273" customFormat="1" ht="14.25">
      <c r="A1008" s="74" t="s">
        <v>14</v>
      </c>
      <c r="B1008" s="367"/>
      <c r="C1008" s="367"/>
      <c r="D1008" s="368"/>
      <c r="E1008"/>
      <c r="F1008"/>
      <c r="G1008"/>
      <c r="H1008"/>
    </row>
    <row r="1009" spans="1:4" ht="14.25">
      <c r="A1009" s="74"/>
      <c r="B1009" s="367"/>
      <c r="C1009" s="367"/>
      <c r="D1009" s="368"/>
    </row>
    <row r="1010" spans="1:4" ht="15.75" thickBot="1">
      <c r="A1010" s="217" t="s">
        <v>1278</v>
      </c>
      <c r="B1010" s="507"/>
      <c r="C1010" s="507">
        <f>C1007</f>
        <v>0</v>
      </c>
      <c r="D1010" s="508">
        <f>D1007</f>
        <v>0</v>
      </c>
    </row>
    <row r="1011" spans="1:4" ht="14.25">
      <c r="A1011" s="361"/>
      <c r="B1011" s="359"/>
      <c r="C1011" s="360"/>
      <c r="D1011" s="398"/>
    </row>
    <row r="1012" spans="1:8" ht="14.25">
      <c r="A1012" s="361"/>
      <c r="B1012" s="359"/>
      <c r="C1012" s="360"/>
      <c r="D1012" s="380"/>
      <c r="E1012" s="273"/>
      <c r="F1012" s="273"/>
      <c r="G1012" s="273"/>
      <c r="H1012" s="273"/>
    </row>
    <row r="1013" spans="1:4" ht="15.75" thickBot="1">
      <c r="A1013" s="218" t="s">
        <v>1279</v>
      </c>
      <c r="B1013" s="372"/>
      <c r="C1013" s="372"/>
      <c r="D1013" s="399"/>
    </row>
    <row r="1014" spans="1:4" s="427" customFormat="1" ht="30">
      <c r="A1014" s="424" t="s">
        <v>1280</v>
      </c>
      <c r="B1014" s="421"/>
      <c r="C1014" s="425">
        <v>2003</v>
      </c>
      <c r="D1014" s="422">
        <v>2002</v>
      </c>
    </row>
    <row r="1015" spans="1:4" ht="14.25">
      <c r="A1015" s="74"/>
      <c r="B1015" s="367"/>
      <c r="C1015" s="367"/>
      <c r="D1015" s="368"/>
    </row>
    <row r="1016" spans="1:8" s="273" customFormat="1" ht="14.25">
      <c r="A1016" s="74"/>
      <c r="B1016" s="367"/>
      <c r="C1016" s="367"/>
      <c r="D1016" s="368"/>
      <c r="E1016"/>
      <c r="F1016"/>
      <c r="G1016"/>
      <c r="H1016"/>
    </row>
    <row r="1017" spans="1:4" ht="14.25">
      <c r="A1017" s="74"/>
      <c r="B1017" s="367"/>
      <c r="C1017" s="367"/>
      <c r="D1017" s="368"/>
    </row>
    <row r="1018" spans="1:4" ht="15.75" thickBot="1">
      <c r="A1018" s="217" t="s">
        <v>1281</v>
      </c>
      <c r="B1018" s="370"/>
      <c r="C1018" s="370"/>
      <c r="D1018" s="371"/>
    </row>
    <row r="1019" spans="1:4" ht="14.25">
      <c r="A1019" s="361"/>
      <c r="B1019" s="359"/>
      <c r="C1019" s="360"/>
      <c r="D1019" s="398"/>
    </row>
    <row r="1020" spans="1:8" ht="14.25">
      <c r="A1020" s="361"/>
      <c r="B1020" s="359"/>
      <c r="C1020" s="360"/>
      <c r="D1020" s="380"/>
      <c r="E1020" s="273"/>
      <c r="F1020" s="273"/>
      <c r="G1020" s="273"/>
      <c r="H1020" s="273"/>
    </row>
    <row r="1021" spans="1:4" ht="15.75" thickBot="1">
      <c r="A1021" s="218" t="s">
        <v>847</v>
      </c>
      <c r="B1021" s="372"/>
      <c r="C1021" s="372"/>
      <c r="D1021" s="399"/>
    </row>
    <row r="1022" spans="1:4" s="427" customFormat="1" ht="30.75" thickBot="1">
      <c r="A1022" s="428" t="s">
        <v>1282</v>
      </c>
      <c r="B1022" s="421"/>
      <c r="C1022" s="425">
        <v>2003</v>
      </c>
      <c r="D1022" s="425">
        <v>2002</v>
      </c>
    </row>
    <row r="1023" spans="1:4" ht="28.5">
      <c r="A1023" s="260" t="s">
        <v>1283</v>
      </c>
      <c r="B1023" s="518"/>
      <c r="C1023" s="582">
        <f>C1024+C1027+C1029</f>
        <v>160315.45999999996</v>
      </c>
      <c r="D1023" s="519">
        <f>D1024+D1027+D1029</f>
        <v>198979.16999999998</v>
      </c>
    </row>
    <row r="1024" spans="1:4" ht="14.25">
      <c r="A1024" s="74" t="s">
        <v>1284</v>
      </c>
      <c r="B1024" s="367"/>
      <c r="C1024" s="478">
        <f>SUM(C1025:C1026)</f>
        <v>160315.45999999996</v>
      </c>
      <c r="D1024" s="367">
        <f>SUM(D1025:D1026)</f>
        <v>198979.16999999998</v>
      </c>
    </row>
    <row r="1025" spans="1:4" ht="14.25">
      <c r="A1025" s="438" t="s">
        <v>1327</v>
      </c>
      <c r="B1025" s="367"/>
      <c r="C1025" s="478">
        <f>D1049</f>
        <v>160315.45999999996</v>
      </c>
      <c r="D1025" s="367">
        <v>165757.25</v>
      </c>
    </row>
    <row r="1026" spans="1:4" ht="14.25">
      <c r="A1026" s="438" t="s">
        <v>1328</v>
      </c>
      <c r="B1026" s="367"/>
      <c r="C1026" s="478"/>
      <c r="D1026" s="367">
        <v>33221.92</v>
      </c>
    </row>
    <row r="1027" spans="1:8" s="273" customFormat="1" ht="14.25">
      <c r="A1027" s="74" t="s">
        <v>1285</v>
      </c>
      <c r="B1027" s="367"/>
      <c r="C1027" s="478"/>
      <c r="D1027" s="368"/>
      <c r="E1027"/>
      <c r="F1027"/>
      <c r="G1027"/>
      <c r="H1027"/>
    </row>
    <row r="1028" spans="1:4" ht="14.25">
      <c r="A1028" s="74" t="s">
        <v>1027</v>
      </c>
      <c r="B1028" s="367"/>
      <c r="C1028" s="478"/>
      <c r="D1028" s="368"/>
    </row>
    <row r="1029" spans="1:4" ht="14.25">
      <c r="A1029" s="74" t="s">
        <v>1286</v>
      </c>
      <c r="B1029" s="367"/>
      <c r="C1029" s="478"/>
      <c r="D1029" s="368"/>
    </row>
    <row r="1030" spans="1:4" ht="14.25">
      <c r="A1030" s="74" t="s">
        <v>1027</v>
      </c>
      <c r="B1030" s="367"/>
      <c r="C1030" s="478"/>
      <c r="D1030" s="368"/>
    </row>
    <row r="1031" spans="1:8" ht="14.25">
      <c r="A1031" s="74" t="s">
        <v>618</v>
      </c>
      <c r="B1031" s="367"/>
      <c r="C1031" s="478">
        <f>C1032+C1035+C1037</f>
        <v>148707.9</v>
      </c>
      <c r="D1031" s="368">
        <f>D1032+D1035+D1037</f>
        <v>160315.46</v>
      </c>
      <c r="E1031" s="273"/>
      <c r="F1031" s="273"/>
      <c r="G1031" s="273"/>
      <c r="H1031" s="273"/>
    </row>
    <row r="1032" spans="1:4" ht="28.5">
      <c r="A1032" s="74" t="s">
        <v>1287</v>
      </c>
      <c r="B1032" s="367"/>
      <c r="C1032" s="478">
        <f>SUM(C1033:C1034)</f>
        <v>148707.9</v>
      </c>
      <c r="D1032" s="368">
        <f>SUM(D1033:D1034)</f>
        <v>160315.46</v>
      </c>
    </row>
    <row r="1033" spans="1:4" ht="14.25">
      <c r="A1033" s="438" t="s">
        <v>39</v>
      </c>
      <c r="B1033" s="367"/>
      <c r="C1033" s="478">
        <f>38676.6+110031.3</f>
        <v>148707.9</v>
      </c>
      <c r="D1033" s="367">
        <v>160315.46</v>
      </c>
    </row>
    <row r="1034" spans="1:4" ht="14.25">
      <c r="A1034" s="438" t="s">
        <v>1328</v>
      </c>
      <c r="B1034" s="367"/>
      <c r="C1034" s="478"/>
      <c r="D1034" s="368"/>
    </row>
    <row r="1035" spans="1:4" ht="28.5">
      <c r="A1035" s="74" t="s">
        <v>837</v>
      </c>
      <c r="B1035" s="367"/>
      <c r="C1035" s="478"/>
      <c r="D1035" s="368"/>
    </row>
    <row r="1036" spans="1:4" ht="14.25">
      <c r="A1036" s="74" t="s">
        <v>1027</v>
      </c>
      <c r="B1036" s="367"/>
      <c r="C1036" s="478"/>
      <c r="D1036" s="368"/>
    </row>
    <row r="1037" spans="1:4" ht="28.5">
      <c r="A1037" s="74" t="s">
        <v>845</v>
      </c>
      <c r="B1037" s="491"/>
      <c r="C1037" s="520"/>
      <c r="D1037" s="492"/>
    </row>
    <row r="1038" spans="1:8" s="273" customFormat="1" ht="14.25">
      <c r="A1038" s="74" t="s">
        <v>1027</v>
      </c>
      <c r="B1038" s="367"/>
      <c r="C1038" s="478"/>
      <c r="D1038" s="368"/>
      <c r="E1038"/>
      <c r="F1038"/>
      <c r="G1038"/>
      <c r="H1038"/>
    </row>
    <row r="1039" spans="1:4" ht="14.25">
      <c r="A1039" s="74" t="s">
        <v>634</v>
      </c>
      <c r="B1039" s="367"/>
      <c r="C1039" s="478">
        <f>C1040+C1043+C1045</f>
        <v>198992.06</v>
      </c>
      <c r="D1039" s="368">
        <f>D1040+D1043+D1045</f>
        <v>198979.16999999998</v>
      </c>
    </row>
    <row r="1040" spans="1:4" ht="28.5">
      <c r="A1040" s="74" t="s">
        <v>846</v>
      </c>
      <c r="B1040" s="367"/>
      <c r="C1040" s="478">
        <f>SUM(C1041:C1042)</f>
        <v>198992.06</v>
      </c>
      <c r="D1040" s="367">
        <f>SUM(D1041:D1042)</f>
        <v>198979.16999999998</v>
      </c>
    </row>
    <row r="1041" spans="1:4" ht="14.25">
      <c r="A1041" s="438" t="s">
        <v>39</v>
      </c>
      <c r="B1041" s="367"/>
      <c r="C1041" s="478">
        <f>38676.6+160315.46</f>
        <v>198992.06</v>
      </c>
      <c r="D1041" s="367">
        <v>165757.25</v>
      </c>
    </row>
    <row r="1042" spans="1:4" ht="14.25">
      <c r="A1042" s="438" t="s">
        <v>1328</v>
      </c>
      <c r="B1042" s="367"/>
      <c r="C1042" s="478"/>
      <c r="D1042" s="367">
        <v>33221.92</v>
      </c>
    </row>
    <row r="1043" spans="1:4" ht="28.5">
      <c r="A1043" s="74" t="s">
        <v>837</v>
      </c>
      <c r="B1043" s="367"/>
      <c r="C1043" s="478"/>
      <c r="D1043" s="368"/>
    </row>
    <row r="1044" spans="1:4" ht="14.25">
      <c r="A1044" s="74" t="s">
        <v>1027</v>
      </c>
      <c r="B1044" s="367"/>
      <c r="C1044" s="478"/>
      <c r="D1044" s="368"/>
    </row>
    <row r="1045" spans="1:4" ht="28.5">
      <c r="A1045" s="74" t="s">
        <v>845</v>
      </c>
      <c r="B1045" s="491"/>
      <c r="C1045" s="520"/>
      <c r="D1045" s="492"/>
    </row>
    <row r="1046" spans="1:4" ht="14.25">
      <c r="A1046" s="74" t="s">
        <v>1027</v>
      </c>
      <c r="B1046" s="367"/>
      <c r="C1046" s="478"/>
      <c r="D1046" s="368"/>
    </row>
    <row r="1047" spans="1:4" ht="29.25">
      <c r="A1047" s="74" t="s">
        <v>890</v>
      </c>
      <c r="B1047" s="480"/>
      <c r="C1047" s="476">
        <f>C1048+C1051+C1053</f>
        <v>110031.29999999999</v>
      </c>
      <c r="D1047" s="481">
        <f>D1048+D1051+D1053</f>
        <v>160315.46000000002</v>
      </c>
    </row>
    <row r="1048" spans="1:4" ht="14.25">
      <c r="A1048" s="74" t="s">
        <v>1284</v>
      </c>
      <c r="B1048" s="367"/>
      <c r="C1048" s="478">
        <f>SUM(C1049:C1050)</f>
        <v>110031.29999999999</v>
      </c>
      <c r="D1048" s="368">
        <f>D1024+D1032-D1040</f>
        <v>160315.46000000002</v>
      </c>
    </row>
    <row r="1049" spans="1:4" ht="14.25">
      <c r="A1049" s="438" t="s">
        <v>1327</v>
      </c>
      <c r="B1049" s="367"/>
      <c r="C1049" s="478">
        <f aca="true" t="shared" si="0" ref="C1049:D1051">C1025+C1033-C1041</f>
        <v>110031.29999999999</v>
      </c>
      <c r="D1049" s="367">
        <f t="shared" si="0"/>
        <v>160315.45999999996</v>
      </c>
    </row>
    <row r="1050" spans="1:4" ht="14.25">
      <c r="A1050" s="438" t="s">
        <v>1328</v>
      </c>
      <c r="B1050" s="367"/>
      <c r="C1050" s="478">
        <f t="shared" si="0"/>
        <v>0</v>
      </c>
      <c r="D1050" s="368"/>
    </row>
    <row r="1051" spans="1:4" ht="14.25">
      <c r="A1051" s="74" t="s">
        <v>1285</v>
      </c>
      <c r="B1051" s="367"/>
      <c r="C1051" s="478">
        <f t="shared" si="0"/>
        <v>0</v>
      </c>
      <c r="D1051" s="368">
        <f>D1027+D1035-D1043</f>
        <v>0</v>
      </c>
    </row>
    <row r="1052" spans="1:4" ht="14.25">
      <c r="A1052" s="74" t="s">
        <v>1027</v>
      </c>
      <c r="B1052" s="367"/>
      <c r="C1052" s="478"/>
      <c r="D1052" s="368"/>
    </row>
    <row r="1053" spans="1:4" ht="14.25">
      <c r="A1053" s="74" t="s">
        <v>1286</v>
      </c>
      <c r="B1053" s="367"/>
      <c r="C1053" s="478">
        <f>C1029+C1037-C1045</f>
        <v>0</v>
      </c>
      <c r="D1053" s="368">
        <f>D1029+D1037-D1045</f>
        <v>0</v>
      </c>
    </row>
    <row r="1054" spans="1:4" ht="15" thickBot="1">
      <c r="A1054" s="257" t="s">
        <v>1027</v>
      </c>
      <c r="B1054" s="370"/>
      <c r="C1054" s="583"/>
      <c r="D1054" s="371"/>
    </row>
    <row r="1055" spans="1:4" ht="14.25">
      <c r="A1055" s="361"/>
      <c r="B1055" s="359"/>
      <c r="C1055" s="360"/>
      <c r="D1055" s="398"/>
    </row>
    <row r="1056" spans="1:4" ht="14.25">
      <c r="A1056" s="361"/>
      <c r="B1056" s="359"/>
      <c r="C1056" s="360"/>
      <c r="D1056" s="380"/>
    </row>
    <row r="1057" spans="1:4" ht="15.75" thickBot="1">
      <c r="A1057" s="218" t="s">
        <v>848</v>
      </c>
      <c r="B1057" s="372"/>
      <c r="C1057" s="372"/>
      <c r="D1057" s="399"/>
    </row>
    <row r="1058" spans="1:4" s="427" customFormat="1" ht="30">
      <c r="A1058" s="428" t="s">
        <v>87</v>
      </c>
      <c r="B1058" s="421"/>
      <c r="C1058" s="425">
        <v>2003</v>
      </c>
      <c r="D1058" s="422">
        <v>2002</v>
      </c>
    </row>
    <row r="1059" spans="1:4" ht="14.25">
      <c r="A1059" s="74" t="s">
        <v>313</v>
      </c>
      <c r="B1059" s="367"/>
      <c r="C1059" s="367"/>
      <c r="D1059" s="368"/>
    </row>
    <row r="1060" spans="1:4" ht="14.25">
      <c r="A1060" s="74" t="s">
        <v>1027</v>
      </c>
      <c r="B1060" s="367"/>
      <c r="C1060" s="367"/>
      <c r="D1060" s="368"/>
    </row>
    <row r="1061" spans="1:4" ht="14.25">
      <c r="A1061" s="74" t="s">
        <v>290</v>
      </c>
      <c r="B1061" s="367"/>
      <c r="C1061" s="367"/>
      <c r="D1061" s="368"/>
    </row>
    <row r="1062" spans="1:4" ht="14.25">
      <c r="A1062" s="74" t="s">
        <v>1027</v>
      </c>
      <c r="B1062" s="367"/>
      <c r="C1062" s="367"/>
      <c r="D1062" s="368"/>
    </row>
    <row r="1063" spans="1:4" ht="14.25">
      <c r="A1063" s="74" t="s">
        <v>88</v>
      </c>
      <c r="B1063" s="367"/>
      <c r="C1063" s="367"/>
      <c r="D1063" s="368"/>
    </row>
    <row r="1064" spans="1:4" ht="14.25">
      <c r="A1064" s="74" t="s">
        <v>1027</v>
      </c>
      <c r="B1064" s="367"/>
      <c r="C1064" s="367"/>
      <c r="D1064" s="368"/>
    </row>
    <row r="1065" spans="1:4" ht="14.25">
      <c r="A1065" s="74" t="s">
        <v>89</v>
      </c>
      <c r="B1065" s="367"/>
      <c r="C1065" s="367"/>
      <c r="D1065" s="368"/>
    </row>
    <row r="1066" spans="1:8" ht="14.25">
      <c r="A1066" s="74" t="s">
        <v>1027</v>
      </c>
      <c r="B1066" s="367"/>
      <c r="C1066" s="367"/>
      <c r="D1066" s="368"/>
      <c r="E1066" s="273"/>
      <c r="F1066" s="273"/>
      <c r="G1066" s="273"/>
      <c r="H1066" s="273"/>
    </row>
    <row r="1067" spans="1:4" ht="15">
      <c r="A1067" s="74" t="s">
        <v>90</v>
      </c>
      <c r="B1067" s="480"/>
      <c r="C1067" s="480">
        <f>C1059+C1061-C1063-C1065</f>
        <v>0</v>
      </c>
      <c r="D1067" s="481">
        <f>D1059+D1061-D1063-D1065</f>
        <v>0</v>
      </c>
    </row>
    <row r="1068" spans="1:4" ht="15" thickBot="1">
      <c r="A1068" s="257" t="s">
        <v>1027</v>
      </c>
      <c r="B1068" s="370"/>
      <c r="C1068" s="370"/>
      <c r="D1068" s="371"/>
    </row>
    <row r="1069" spans="1:4" ht="14.25">
      <c r="A1069" s="361"/>
      <c r="B1069" s="359"/>
      <c r="C1069" s="360"/>
      <c r="D1069" s="398"/>
    </row>
    <row r="1070" spans="1:4" ht="14.25">
      <c r="A1070" s="361"/>
      <c r="B1070" s="359"/>
      <c r="C1070" s="360"/>
      <c r="D1070" s="380"/>
    </row>
    <row r="1071" spans="1:4" ht="15.75" thickBot="1">
      <c r="A1071" s="218" t="s">
        <v>91</v>
      </c>
      <c r="B1071" s="372"/>
      <c r="C1071" s="372"/>
      <c r="D1071" s="399"/>
    </row>
    <row r="1072" spans="1:8" s="423" customFormat="1" ht="30">
      <c r="A1072" s="424" t="s">
        <v>101</v>
      </c>
      <c r="B1072" s="421"/>
      <c r="C1072" s="425">
        <v>2003</v>
      </c>
      <c r="D1072" s="422">
        <v>2002</v>
      </c>
      <c r="E1072" s="427"/>
      <c r="F1072" s="427"/>
      <c r="G1072" s="427"/>
      <c r="H1072" s="427"/>
    </row>
    <row r="1073" spans="1:4" ht="14.25">
      <c r="A1073" s="74" t="s">
        <v>313</v>
      </c>
      <c r="B1073" s="367"/>
      <c r="C1073" s="367"/>
      <c r="D1073" s="368"/>
    </row>
    <row r="1074" spans="1:4" ht="14.25">
      <c r="A1074" s="74" t="s">
        <v>1027</v>
      </c>
      <c r="B1074" s="367"/>
      <c r="C1074" s="367"/>
      <c r="D1074" s="368"/>
    </row>
    <row r="1075" spans="1:4" ht="14.25">
      <c r="A1075" s="74" t="s">
        <v>290</v>
      </c>
      <c r="B1075" s="367"/>
      <c r="C1075" s="367"/>
      <c r="D1075" s="368"/>
    </row>
    <row r="1076" spans="1:4" ht="14.25">
      <c r="A1076" s="74" t="s">
        <v>1027</v>
      </c>
      <c r="B1076" s="367"/>
      <c r="C1076" s="367"/>
      <c r="D1076" s="368"/>
    </row>
    <row r="1077" spans="1:4" ht="14.25">
      <c r="A1077" s="74" t="s">
        <v>88</v>
      </c>
      <c r="B1077" s="367"/>
      <c r="C1077" s="367"/>
      <c r="D1077" s="368"/>
    </row>
    <row r="1078" spans="1:4" ht="14.25">
      <c r="A1078" s="74" t="s">
        <v>1027</v>
      </c>
      <c r="B1078" s="367"/>
      <c r="C1078" s="367"/>
      <c r="D1078" s="368"/>
    </row>
    <row r="1079" spans="1:4" ht="14.25">
      <c r="A1079" s="74" t="s">
        <v>89</v>
      </c>
      <c r="B1079" s="367"/>
      <c r="C1079" s="367"/>
      <c r="D1079" s="368"/>
    </row>
    <row r="1080" spans="1:8" ht="14.25">
      <c r="A1080" s="74" t="s">
        <v>1027</v>
      </c>
      <c r="B1080" s="367"/>
      <c r="C1080" s="367"/>
      <c r="D1080" s="368"/>
      <c r="E1080" s="273"/>
      <c r="F1080" s="273"/>
      <c r="G1080" s="273"/>
      <c r="H1080" s="273"/>
    </row>
    <row r="1081" spans="1:4" ht="14.25">
      <c r="A1081" s="74" t="s">
        <v>90</v>
      </c>
      <c r="B1081" s="367"/>
      <c r="C1081" s="367">
        <f>C1073+C1075-C1077-C1079</f>
        <v>0</v>
      </c>
      <c r="D1081" s="368">
        <f>D1073+D1075-D1077-D1079</f>
        <v>0</v>
      </c>
    </row>
    <row r="1082" spans="1:4" ht="15" thickBot="1">
      <c r="A1082" s="257" t="s">
        <v>1027</v>
      </c>
      <c r="B1082" s="370"/>
      <c r="C1082" s="370"/>
      <c r="D1082" s="371"/>
    </row>
    <row r="1083" spans="1:4" ht="14.25">
      <c r="A1083" s="361"/>
      <c r="B1083" s="359"/>
      <c r="C1083" s="360"/>
      <c r="D1083" s="398"/>
    </row>
    <row r="1084" spans="1:4" ht="14.25">
      <c r="A1084" s="361"/>
      <c r="B1084" s="359"/>
      <c r="C1084" s="360"/>
      <c r="D1084" s="380"/>
    </row>
    <row r="1085" spans="1:4" ht="15.75" thickBot="1">
      <c r="A1085" s="218" t="s">
        <v>102</v>
      </c>
      <c r="B1085" s="372"/>
      <c r="C1085" s="372"/>
      <c r="D1085" s="399"/>
    </row>
    <row r="1086" spans="1:8" s="423" customFormat="1" ht="30">
      <c r="A1086" s="424" t="s">
        <v>103</v>
      </c>
      <c r="B1086" s="421"/>
      <c r="C1086" s="425">
        <v>2003</v>
      </c>
      <c r="D1086" s="425">
        <v>2002</v>
      </c>
      <c r="E1086" s="427"/>
      <c r="F1086" s="427"/>
      <c r="G1086" s="427"/>
      <c r="H1086" s="427"/>
    </row>
    <row r="1087" spans="1:4" ht="14.25">
      <c r="A1087" s="74" t="s">
        <v>313</v>
      </c>
      <c r="B1087" s="367"/>
      <c r="C1087" s="367">
        <f>D1095</f>
        <v>0</v>
      </c>
      <c r="D1087" s="368">
        <v>0</v>
      </c>
    </row>
    <row r="1088" spans="1:4" ht="14.25">
      <c r="A1088" s="74" t="s">
        <v>1027</v>
      </c>
      <c r="B1088" s="367"/>
      <c r="C1088" s="367"/>
      <c r="D1088" s="368"/>
    </row>
    <row r="1089" spans="1:4" ht="14.25">
      <c r="A1089" s="74" t="s">
        <v>290</v>
      </c>
      <c r="B1089" s="367"/>
      <c r="C1089" s="367">
        <f>C1090</f>
        <v>25000</v>
      </c>
      <c r="D1089" s="367">
        <f>D1090</f>
        <v>532000</v>
      </c>
    </row>
    <row r="1090" spans="1:4" ht="14.25">
      <c r="A1090" s="438" t="s">
        <v>1090</v>
      </c>
      <c r="B1090" s="367"/>
      <c r="C1090" s="367">
        <v>25000</v>
      </c>
      <c r="D1090" s="367">
        <v>532000</v>
      </c>
    </row>
    <row r="1091" spans="1:4" ht="14.25">
      <c r="A1091" s="74" t="s">
        <v>88</v>
      </c>
      <c r="B1091" s="367"/>
      <c r="C1091" s="367"/>
      <c r="D1091" s="368"/>
    </row>
    <row r="1092" spans="1:4" ht="14.25">
      <c r="A1092" s="74" t="s">
        <v>1027</v>
      </c>
      <c r="B1092" s="367"/>
      <c r="C1092" s="367"/>
      <c r="D1092" s="368"/>
    </row>
    <row r="1093" spans="1:4" ht="14.25">
      <c r="A1093" s="74" t="s">
        <v>89</v>
      </c>
      <c r="B1093" s="367"/>
      <c r="C1093" s="367">
        <f>C1094</f>
        <v>0</v>
      </c>
      <c r="D1093" s="367">
        <f>D1094</f>
        <v>532000</v>
      </c>
    </row>
    <row r="1094" spans="1:8" ht="14.25">
      <c r="A1094" s="74" t="s">
        <v>1151</v>
      </c>
      <c r="B1094" s="367"/>
      <c r="C1094" s="367"/>
      <c r="D1094" s="367">
        <v>532000</v>
      </c>
      <c r="E1094" s="273"/>
      <c r="F1094" s="273"/>
      <c r="G1094" s="273"/>
      <c r="H1094" s="273"/>
    </row>
    <row r="1095" spans="1:4" ht="14.25">
      <c r="A1095" s="74" t="s">
        <v>90</v>
      </c>
      <c r="B1095" s="367"/>
      <c r="C1095" s="367">
        <f>C1087+C1089-C1091-C1093</f>
        <v>25000</v>
      </c>
      <c r="D1095" s="368">
        <f>D1087+D1089-D1091-D1093</f>
        <v>0</v>
      </c>
    </row>
    <row r="1096" spans="1:4" ht="15" thickBot="1">
      <c r="A1096" s="257" t="s">
        <v>1027</v>
      </c>
      <c r="B1096" s="370"/>
      <c r="C1096" s="370"/>
      <c r="D1096" s="371"/>
    </row>
    <row r="1097" spans="1:4" ht="14.25">
      <c r="A1097" s="361"/>
      <c r="B1097" s="359"/>
      <c r="C1097" s="360"/>
      <c r="D1097" s="398"/>
    </row>
    <row r="1098" spans="1:4" ht="14.25">
      <c r="A1098" s="361"/>
      <c r="B1098" s="359"/>
      <c r="C1098" s="360"/>
      <c r="D1098" s="380"/>
    </row>
    <row r="1099" spans="1:4" ht="15.75" thickBot="1">
      <c r="A1099" s="218" t="s">
        <v>104</v>
      </c>
      <c r="B1099" s="372"/>
      <c r="C1099" s="372"/>
      <c r="D1099" s="399"/>
    </row>
    <row r="1100" spans="1:8" s="423" customFormat="1" ht="30.75" thickBot="1">
      <c r="A1100" s="428" t="s">
        <v>105</v>
      </c>
      <c r="B1100" s="421"/>
      <c r="C1100" s="425">
        <v>2003</v>
      </c>
      <c r="D1100" s="425">
        <v>2002</v>
      </c>
      <c r="E1100" s="427"/>
      <c r="F1100" s="427"/>
      <c r="G1100" s="427"/>
      <c r="H1100" s="427"/>
    </row>
    <row r="1101" spans="1:4" ht="14.25">
      <c r="A1101" s="260" t="s">
        <v>313</v>
      </c>
      <c r="B1101" s="524"/>
      <c r="C1101" s="524">
        <f>SUM(C1102:C1103)</f>
        <v>874114.3</v>
      </c>
      <c r="D1101" s="524">
        <f>SUM(D1102:D1103)</f>
        <v>468664.25</v>
      </c>
    </row>
    <row r="1102" spans="1:4" ht="14.25">
      <c r="A1102" s="74" t="s">
        <v>40</v>
      </c>
      <c r="B1102" s="514"/>
      <c r="C1102" s="514">
        <v>6114.3</v>
      </c>
      <c r="D1102" s="497">
        <v>468664.25</v>
      </c>
    </row>
    <row r="1103" spans="1:4" ht="14.25">
      <c r="A1103" s="74" t="s">
        <v>41</v>
      </c>
      <c r="B1103" s="514"/>
      <c r="C1103" s="514">
        <v>868000</v>
      </c>
      <c r="D1103" s="548"/>
    </row>
    <row r="1104" spans="1:4" ht="14.25">
      <c r="A1104" s="74" t="s">
        <v>290</v>
      </c>
      <c r="B1104" s="514"/>
      <c r="C1104" s="514">
        <f>SUM(C1105:C1106)</f>
        <v>0</v>
      </c>
      <c r="D1104" s="514">
        <f>SUM(D1105:D1106)</f>
        <v>944951.34</v>
      </c>
    </row>
    <row r="1105" spans="1:4" ht="14.25">
      <c r="A1105" s="74" t="s">
        <v>40</v>
      </c>
      <c r="B1105" s="514"/>
      <c r="C1105" s="514"/>
      <c r="D1105" s="514">
        <v>76951.34</v>
      </c>
    </row>
    <row r="1106" spans="1:4" ht="14.25">
      <c r="A1106" s="74" t="s">
        <v>41</v>
      </c>
      <c r="B1106" s="514"/>
      <c r="C1106" s="514"/>
      <c r="D1106" s="514">
        <v>868000</v>
      </c>
    </row>
    <row r="1107" spans="1:4" ht="14.25">
      <c r="A1107" s="74" t="s">
        <v>88</v>
      </c>
      <c r="B1107" s="514"/>
      <c r="C1107" s="514">
        <f>SUM(C1108:C1109)</f>
        <v>868000</v>
      </c>
      <c r="D1107" s="514">
        <f>SUM(D1108:D1109)</f>
        <v>409322.48</v>
      </c>
    </row>
    <row r="1108" spans="1:4" ht="14.25">
      <c r="A1108" s="438" t="s">
        <v>43</v>
      </c>
      <c r="B1108" s="514"/>
      <c r="C1108" s="514"/>
      <c r="D1108" s="514">
        <v>409322.48</v>
      </c>
    </row>
    <row r="1109" spans="1:4" ht="14.25">
      <c r="A1109" s="438" t="s">
        <v>44</v>
      </c>
      <c r="B1109" s="514"/>
      <c r="C1109" s="514">
        <v>868000</v>
      </c>
      <c r="D1109" s="548"/>
    </row>
    <row r="1110" spans="1:4" ht="14.25">
      <c r="A1110" s="74" t="s">
        <v>89</v>
      </c>
      <c r="B1110" s="514"/>
      <c r="C1110" s="514">
        <f>C1111</f>
        <v>0</v>
      </c>
      <c r="D1110" s="514">
        <f>D1111</f>
        <v>130178.81</v>
      </c>
    </row>
    <row r="1111" spans="1:8" ht="14.25">
      <c r="A1111" s="438" t="s">
        <v>42</v>
      </c>
      <c r="B1111" s="514"/>
      <c r="C1111" s="514"/>
      <c r="D1111" s="514">
        <v>130178.81</v>
      </c>
      <c r="E1111" s="273"/>
      <c r="F1111" s="273"/>
      <c r="G1111" s="273"/>
      <c r="H1111" s="273"/>
    </row>
    <row r="1112" spans="1:4" ht="14.25">
      <c r="A1112" s="74" t="s">
        <v>90</v>
      </c>
      <c r="B1112" s="514"/>
      <c r="C1112" s="514">
        <f>C1101+C1104-C1107-C1110</f>
        <v>6114.300000000047</v>
      </c>
      <c r="D1112" s="497">
        <f>D1101+D1104-D1107-D1110</f>
        <v>874114.2999999998</v>
      </c>
    </row>
    <row r="1113" spans="1:4" ht="15" thickBot="1">
      <c r="A1113" s="257" t="s">
        <v>1027</v>
      </c>
      <c r="B1113" s="523"/>
      <c r="C1113" s="523"/>
      <c r="D1113" s="505"/>
    </row>
    <row r="1114" spans="1:4" ht="14.25">
      <c r="A1114" s="361"/>
      <c r="B1114" s="359"/>
      <c r="C1114" s="360"/>
      <c r="D1114" s="398"/>
    </row>
    <row r="1115" spans="1:4" ht="14.25">
      <c r="A1115" s="361"/>
      <c r="B1115" s="359"/>
      <c r="C1115" s="360"/>
      <c r="D1115" s="380"/>
    </row>
    <row r="1116" spans="1:4" ht="15.75" thickBot="1">
      <c r="A1116" s="218" t="s">
        <v>106</v>
      </c>
      <c r="B1116" s="372"/>
      <c r="C1116" s="372"/>
      <c r="D1116" s="399"/>
    </row>
    <row r="1117" spans="1:8" s="423" customFormat="1" ht="15">
      <c r="A1117" s="424" t="s">
        <v>107</v>
      </c>
      <c r="B1117" s="421"/>
      <c r="C1117" s="425">
        <v>2003</v>
      </c>
      <c r="D1117" s="422">
        <v>2002</v>
      </c>
      <c r="E1117" s="427"/>
      <c r="F1117" s="427"/>
      <c r="G1117" s="427"/>
      <c r="H1117" s="427"/>
    </row>
    <row r="1118" spans="1:4" ht="14.25">
      <c r="A1118" s="74" t="s">
        <v>108</v>
      </c>
      <c r="B1118" s="367"/>
      <c r="C1118" s="367">
        <f>SUM(C1119:C1125)</f>
        <v>0</v>
      </c>
      <c r="D1118" s="368">
        <f>SUM(D1119:D1125)</f>
        <v>0</v>
      </c>
    </row>
    <row r="1119" spans="1:4" ht="14.25">
      <c r="A1119" s="74" t="s">
        <v>111</v>
      </c>
      <c r="B1119" s="367"/>
      <c r="C1119" s="367"/>
      <c r="D1119" s="368"/>
    </row>
    <row r="1120" spans="1:4" ht="14.25">
      <c r="A1120" s="74" t="s">
        <v>112</v>
      </c>
      <c r="B1120" s="367"/>
      <c r="C1120" s="367"/>
      <c r="D1120" s="368"/>
    </row>
    <row r="1121" spans="1:4" ht="14.25">
      <c r="A1121" s="74" t="s">
        <v>117</v>
      </c>
      <c r="B1121" s="367"/>
      <c r="C1121" s="367"/>
      <c r="D1121" s="368"/>
    </row>
    <row r="1122" spans="1:4" ht="14.25">
      <c r="A1122" s="74" t="s">
        <v>280</v>
      </c>
      <c r="B1122" s="367"/>
      <c r="C1122" s="367"/>
      <c r="D1122" s="368"/>
    </row>
    <row r="1123" spans="1:4" ht="14.25">
      <c r="A1123" s="74" t="s">
        <v>118</v>
      </c>
      <c r="B1123" s="367"/>
      <c r="C1123" s="367"/>
      <c r="D1123" s="368"/>
    </row>
    <row r="1124" spans="1:4" ht="14.25">
      <c r="A1124" s="74" t="s">
        <v>119</v>
      </c>
      <c r="B1124" s="367"/>
      <c r="C1124" s="367"/>
      <c r="D1124" s="368"/>
    </row>
    <row r="1125" spans="1:8" ht="14.25">
      <c r="A1125" s="74" t="s">
        <v>280</v>
      </c>
      <c r="B1125" s="367"/>
      <c r="C1125" s="367"/>
      <c r="D1125" s="368"/>
      <c r="E1125" s="273"/>
      <c r="F1125" s="273"/>
      <c r="G1125" s="273"/>
      <c r="H1125" s="273"/>
    </row>
    <row r="1126" spans="1:4" ht="14.25">
      <c r="A1126" s="74" t="s">
        <v>109</v>
      </c>
      <c r="B1126" s="367"/>
      <c r="C1126" s="367">
        <f>SUM(C1127:C1133)</f>
        <v>0</v>
      </c>
      <c r="D1126" s="368">
        <f>SUM(D1127:D1133)</f>
        <v>0</v>
      </c>
    </row>
    <row r="1127" spans="1:4" ht="14.25">
      <c r="A1127" s="74" t="s">
        <v>111</v>
      </c>
      <c r="B1127" s="367"/>
      <c r="C1127" s="367"/>
      <c r="D1127" s="368"/>
    </row>
    <row r="1128" spans="1:4" ht="14.25">
      <c r="A1128" s="74" t="s">
        <v>112</v>
      </c>
      <c r="B1128" s="367"/>
      <c r="C1128" s="367"/>
      <c r="D1128" s="368"/>
    </row>
    <row r="1129" spans="1:4" ht="14.25">
      <c r="A1129" s="74" t="s">
        <v>117</v>
      </c>
      <c r="B1129" s="367"/>
      <c r="C1129" s="367"/>
      <c r="D1129" s="368"/>
    </row>
    <row r="1130" spans="1:4" ht="14.25">
      <c r="A1130" s="74" t="s">
        <v>280</v>
      </c>
      <c r="B1130" s="367"/>
      <c r="C1130" s="367"/>
      <c r="D1130" s="368"/>
    </row>
    <row r="1131" spans="1:8" s="273" customFormat="1" ht="14.25">
      <c r="A1131" s="74" t="s">
        <v>118</v>
      </c>
      <c r="B1131" s="367"/>
      <c r="C1131" s="367"/>
      <c r="D1131" s="368"/>
      <c r="E1131"/>
      <c r="F1131"/>
      <c r="G1131"/>
      <c r="H1131"/>
    </row>
    <row r="1132" spans="1:4" ht="14.25">
      <c r="A1132" s="74" t="s">
        <v>119</v>
      </c>
      <c r="B1132" s="367"/>
      <c r="C1132" s="367"/>
      <c r="D1132" s="368"/>
    </row>
    <row r="1133" spans="1:4" ht="14.25">
      <c r="A1133" s="74" t="s">
        <v>280</v>
      </c>
      <c r="B1133" s="367"/>
      <c r="C1133" s="367"/>
      <c r="D1133" s="368"/>
    </row>
    <row r="1134" spans="1:4" ht="14.25">
      <c r="A1134" s="74" t="s">
        <v>110</v>
      </c>
      <c r="B1134" s="367"/>
      <c r="C1134" s="367">
        <f>SUM(C1135:C1141)</f>
        <v>0</v>
      </c>
      <c r="D1134" s="368">
        <f>SUM(D1135:D1141)</f>
        <v>0</v>
      </c>
    </row>
    <row r="1135" spans="1:4" ht="14.25">
      <c r="A1135" s="74" t="s">
        <v>111</v>
      </c>
      <c r="B1135" s="367"/>
      <c r="C1135" s="367"/>
      <c r="D1135" s="368"/>
    </row>
    <row r="1136" spans="1:4" ht="14.25">
      <c r="A1136" s="74" t="s">
        <v>112</v>
      </c>
      <c r="B1136" s="367"/>
      <c r="C1136" s="367"/>
      <c r="D1136" s="368"/>
    </row>
    <row r="1137" spans="1:4" ht="14.25">
      <c r="A1137" s="74" t="s">
        <v>117</v>
      </c>
      <c r="B1137" s="367"/>
      <c r="C1137" s="367"/>
      <c r="D1137" s="368"/>
    </row>
    <row r="1138" spans="1:4" ht="14.25">
      <c r="A1138" s="74" t="s">
        <v>280</v>
      </c>
      <c r="B1138" s="367"/>
      <c r="C1138" s="367"/>
      <c r="D1138" s="368"/>
    </row>
    <row r="1139" spans="1:4" ht="14.25">
      <c r="A1139" s="74" t="s">
        <v>118</v>
      </c>
      <c r="B1139" s="367"/>
      <c r="C1139" s="367"/>
      <c r="D1139" s="368"/>
    </row>
    <row r="1140" spans="1:4" ht="14.25">
      <c r="A1140" s="74" t="s">
        <v>119</v>
      </c>
      <c r="B1140" s="367"/>
      <c r="C1140" s="367"/>
      <c r="D1140" s="368"/>
    </row>
    <row r="1141" spans="1:4" ht="14.25">
      <c r="A1141" s="74" t="s">
        <v>280</v>
      </c>
      <c r="B1141" s="367"/>
      <c r="C1141" s="367"/>
      <c r="D1141" s="368"/>
    </row>
    <row r="1142" spans="1:4" ht="14.25">
      <c r="A1142" s="74" t="s">
        <v>120</v>
      </c>
      <c r="B1142" s="367"/>
      <c r="C1142" s="367">
        <f>SUM(C1143:C1148)</f>
        <v>0</v>
      </c>
      <c r="D1142" s="368">
        <f>SUM(D1143:D1148)</f>
        <v>0</v>
      </c>
    </row>
    <row r="1143" spans="1:4" ht="14.25">
      <c r="A1143" s="74" t="s">
        <v>111</v>
      </c>
      <c r="B1143" s="367"/>
      <c r="C1143" s="367"/>
      <c r="D1143" s="368"/>
    </row>
    <row r="1144" spans="1:4" ht="14.25">
      <c r="A1144" s="74" t="s">
        <v>112</v>
      </c>
      <c r="B1144" s="367"/>
      <c r="C1144" s="367"/>
      <c r="D1144" s="368"/>
    </row>
    <row r="1145" spans="1:4" ht="14.25">
      <c r="A1145" s="74" t="s">
        <v>117</v>
      </c>
      <c r="B1145" s="367"/>
      <c r="C1145" s="367"/>
      <c r="D1145" s="368"/>
    </row>
    <row r="1146" spans="1:4" ht="14.25">
      <c r="A1146" s="74" t="s">
        <v>280</v>
      </c>
      <c r="B1146" s="367"/>
      <c r="C1146" s="367"/>
      <c r="D1146" s="368"/>
    </row>
    <row r="1147" spans="1:4" ht="14.25">
      <c r="A1147" s="74" t="s">
        <v>118</v>
      </c>
      <c r="B1147" s="367"/>
      <c r="C1147" s="367"/>
      <c r="D1147" s="368"/>
    </row>
    <row r="1148" spans="1:4" ht="14.25">
      <c r="A1148" s="74" t="s">
        <v>119</v>
      </c>
      <c r="B1148" s="367"/>
      <c r="C1148" s="367"/>
      <c r="D1148" s="368"/>
    </row>
    <row r="1149" spans="1:4" ht="14.25">
      <c r="A1149" s="74" t="s">
        <v>280</v>
      </c>
      <c r="B1149" s="367"/>
      <c r="C1149" s="367"/>
      <c r="D1149" s="368"/>
    </row>
    <row r="1150" spans="1:4" ht="14.25">
      <c r="A1150" s="74" t="s">
        <v>121</v>
      </c>
      <c r="B1150" s="367"/>
      <c r="C1150" s="367">
        <f>SUM(C1151:C1156)</f>
        <v>0</v>
      </c>
      <c r="D1150" s="368">
        <f>SUM(D1151:D1156)</f>
        <v>0</v>
      </c>
    </row>
    <row r="1151" spans="1:4" ht="14.25">
      <c r="A1151" s="74" t="s">
        <v>111</v>
      </c>
      <c r="B1151" s="367"/>
      <c r="C1151" s="367"/>
      <c r="D1151" s="368"/>
    </row>
    <row r="1152" spans="1:4" ht="14.25">
      <c r="A1152" s="74" t="s">
        <v>112</v>
      </c>
      <c r="B1152" s="367"/>
      <c r="C1152" s="367"/>
      <c r="D1152" s="368"/>
    </row>
    <row r="1153" spans="1:4" ht="14.25">
      <c r="A1153" s="74" t="s">
        <v>117</v>
      </c>
      <c r="B1153" s="367"/>
      <c r="C1153" s="367"/>
      <c r="D1153" s="368"/>
    </row>
    <row r="1154" spans="1:4" ht="14.25">
      <c r="A1154" s="74" t="s">
        <v>280</v>
      </c>
      <c r="B1154" s="367"/>
      <c r="C1154" s="367"/>
      <c r="D1154" s="368"/>
    </row>
    <row r="1155" spans="1:4" ht="14.25">
      <c r="A1155" s="74" t="s">
        <v>118</v>
      </c>
      <c r="B1155" s="367"/>
      <c r="C1155" s="367"/>
      <c r="D1155" s="368"/>
    </row>
    <row r="1156" spans="1:4" ht="14.25">
      <c r="A1156" s="74" t="s">
        <v>119</v>
      </c>
      <c r="B1156" s="367"/>
      <c r="C1156" s="367"/>
      <c r="D1156" s="368"/>
    </row>
    <row r="1157" spans="1:4" ht="14.25">
      <c r="A1157" s="74" t="s">
        <v>280</v>
      </c>
      <c r="B1157" s="367"/>
      <c r="C1157" s="367"/>
      <c r="D1157" s="368"/>
    </row>
    <row r="1158" spans="1:4" ht="14.25">
      <c r="A1158" s="74" t="s">
        <v>122</v>
      </c>
      <c r="B1158" s="367"/>
      <c r="C1158" s="367">
        <f>SUM(C1159:C1164)</f>
        <v>0</v>
      </c>
      <c r="D1158" s="368">
        <f>SUM(D1159:D1164)</f>
        <v>0</v>
      </c>
    </row>
    <row r="1159" spans="1:4" ht="14.25">
      <c r="A1159" s="74" t="s">
        <v>111</v>
      </c>
      <c r="B1159" s="367"/>
      <c r="C1159" s="367"/>
      <c r="D1159" s="368"/>
    </row>
    <row r="1160" spans="1:4" ht="14.25">
      <c r="A1160" s="74" t="s">
        <v>112</v>
      </c>
      <c r="B1160" s="367"/>
      <c r="C1160" s="367"/>
      <c r="D1160" s="368"/>
    </row>
    <row r="1161" spans="1:4" ht="14.25">
      <c r="A1161" s="74" t="s">
        <v>117</v>
      </c>
      <c r="B1161" s="367"/>
      <c r="C1161" s="367"/>
      <c r="D1161" s="368"/>
    </row>
    <row r="1162" spans="1:4" ht="14.25">
      <c r="A1162" s="74" t="s">
        <v>280</v>
      </c>
      <c r="B1162" s="367"/>
      <c r="C1162" s="367"/>
      <c r="D1162" s="368"/>
    </row>
    <row r="1163" spans="1:4" ht="14.25">
      <c r="A1163" s="74" t="s">
        <v>118</v>
      </c>
      <c r="B1163" s="367"/>
      <c r="C1163" s="367"/>
      <c r="D1163" s="368"/>
    </row>
    <row r="1164" spans="1:4" ht="14.25">
      <c r="A1164" s="74" t="s">
        <v>119</v>
      </c>
      <c r="B1164" s="367"/>
      <c r="C1164" s="367"/>
      <c r="D1164" s="368"/>
    </row>
    <row r="1165" spans="1:4" ht="14.25">
      <c r="A1165" s="74" t="s">
        <v>280</v>
      </c>
      <c r="B1165" s="367"/>
      <c r="C1165" s="367"/>
      <c r="D1165" s="368"/>
    </row>
    <row r="1166" spans="1:4" ht="15.75" thickBot="1">
      <c r="A1166" s="217" t="s">
        <v>123</v>
      </c>
      <c r="B1166" s="507"/>
      <c r="C1166" s="507">
        <f>C1118+C1126+C1134+C1142+C1150+C1158</f>
        <v>0</v>
      </c>
      <c r="D1166" s="508">
        <f>D1118+D1126+D1134+D1142+D1150+D1158</f>
        <v>0</v>
      </c>
    </row>
    <row r="1167" spans="1:4" ht="14.25">
      <c r="A1167" s="361"/>
      <c r="B1167" s="529"/>
      <c r="C1167" s="549"/>
      <c r="D1167" s="549"/>
    </row>
    <row r="1168" spans="1:4" ht="14.25">
      <c r="A1168" s="361"/>
      <c r="B1168" s="529"/>
      <c r="C1168" s="549"/>
      <c r="D1168" s="549"/>
    </row>
    <row r="1169" spans="1:4" ht="15.75" thickBot="1">
      <c r="A1169" s="218" t="s">
        <v>124</v>
      </c>
      <c r="B1169" s="550"/>
      <c r="C1169" s="550"/>
      <c r="D1169" s="550"/>
    </row>
    <row r="1170" spans="1:4" s="427" customFormat="1" ht="30">
      <c r="A1170" s="424" t="s">
        <v>125</v>
      </c>
      <c r="B1170" s="644"/>
      <c r="C1170" s="645">
        <v>2003</v>
      </c>
      <c r="D1170" s="646">
        <v>2002</v>
      </c>
    </row>
    <row r="1171" spans="1:4" ht="14.25">
      <c r="A1171" s="74" t="s">
        <v>126</v>
      </c>
      <c r="B1171" s="514"/>
      <c r="C1171" s="514"/>
      <c r="D1171" s="497"/>
    </row>
    <row r="1172" spans="1:4" ht="14.25">
      <c r="A1172" s="74" t="s">
        <v>127</v>
      </c>
      <c r="B1172" s="514"/>
      <c r="C1172" s="514"/>
      <c r="D1172" s="497"/>
    </row>
    <row r="1173" spans="1:4" ht="14.25">
      <c r="A1173" s="74" t="s">
        <v>128</v>
      </c>
      <c r="B1173" s="514"/>
      <c r="C1173" s="514"/>
      <c r="D1173" s="497"/>
    </row>
    <row r="1174" spans="1:4" ht="15.75" thickBot="1">
      <c r="A1174" s="217" t="s">
        <v>123</v>
      </c>
      <c r="B1174" s="515"/>
      <c r="C1174" s="515">
        <f>SUM(C1171:C1173)</f>
        <v>0</v>
      </c>
      <c r="D1174" s="516">
        <f>SUM(D1171:D1173)</f>
        <v>0</v>
      </c>
    </row>
    <row r="1175" spans="1:4" ht="14.25">
      <c r="A1175" s="361"/>
      <c r="B1175" s="359"/>
      <c r="C1175" s="360"/>
      <c r="D1175" s="360"/>
    </row>
    <row r="1176" spans="1:4" ht="14.25">
      <c r="A1176" s="361"/>
      <c r="B1176" s="359"/>
      <c r="C1176" s="360"/>
      <c r="D1176" s="360"/>
    </row>
    <row r="1177" spans="1:4" ht="15.75" thickBot="1">
      <c r="A1177" s="218" t="s">
        <v>129</v>
      </c>
      <c r="B1177" s="372"/>
      <c r="C1177" s="372"/>
      <c r="D1177" s="372"/>
    </row>
    <row r="1178" spans="1:8" s="427" customFormat="1" ht="15">
      <c r="A1178" s="424" t="s">
        <v>130</v>
      </c>
      <c r="B1178" s="421"/>
      <c r="C1178" s="425">
        <v>2003</v>
      </c>
      <c r="D1178" s="422">
        <v>2002</v>
      </c>
      <c r="E1178" s="423"/>
      <c r="F1178" s="423"/>
      <c r="G1178" s="423"/>
      <c r="H1178" s="423"/>
    </row>
    <row r="1179" spans="1:4" ht="14.25">
      <c r="A1179" s="74" t="s">
        <v>170</v>
      </c>
      <c r="B1179" s="367"/>
      <c r="C1179" s="367"/>
      <c r="D1179" s="368"/>
    </row>
    <row r="1180" spans="1:4" ht="14.25">
      <c r="A1180" s="74" t="s">
        <v>171</v>
      </c>
      <c r="B1180" s="367"/>
      <c r="C1180" s="367">
        <f>C1182+C1184</f>
        <v>0</v>
      </c>
      <c r="D1180" s="368">
        <f>D1182+D1184</f>
        <v>0</v>
      </c>
    </row>
    <row r="1181" spans="1:4" ht="14.25">
      <c r="A1181" s="74" t="s">
        <v>172</v>
      </c>
      <c r="B1181" s="367"/>
      <c r="C1181" s="367"/>
      <c r="D1181" s="368"/>
    </row>
    <row r="1182" spans="1:4" ht="14.25">
      <c r="A1182" s="74" t="s">
        <v>173</v>
      </c>
      <c r="B1182" s="367"/>
      <c r="C1182" s="367"/>
      <c r="D1182" s="368"/>
    </row>
    <row r="1183" spans="1:4" ht="14.25">
      <c r="A1183" s="74" t="s">
        <v>1027</v>
      </c>
      <c r="B1183" s="367"/>
      <c r="C1183" s="367"/>
      <c r="D1183" s="368"/>
    </row>
    <row r="1184" spans="1:8" s="273" customFormat="1" ht="14.25">
      <c r="A1184" s="74" t="s">
        <v>174</v>
      </c>
      <c r="B1184" s="367"/>
      <c r="C1184" s="367"/>
      <c r="D1184" s="368"/>
      <c r="E1184"/>
      <c r="F1184"/>
      <c r="G1184"/>
      <c r="H1184"/>
    </row>
    <row r="1185" spans="1:4" ht="15.75" thickBot="1">
      <c r="A1185" s="217" t="s">
        <v>123</v>
      </c>
      <c r="B1185" s="507"/>
      <c r="C1185" s="507">
        <f>C1179+C1180</f>
        <v>0</v>
      </c>
      <c r="D1185" s="508">
        <f>D1179+D1180</f>
        <v>0</v>
      </c>
    </row>
    <row r="1186" spans="1:4" ht="15">
      <c r="A1186" s="455"/>
      <c r="B1186" s="456"/>
      <c r="C1186" s="456"/>
      <c r="D1186" s="456"/>
    </row>
    <row r="1187" spans="1:4" ht="15">
      <c r="A1187" s="455"/>
      <c r="B1187" s="456"/>
      <c r="C1187" s="456"/>
      <c r="D1187" s="456"/>
    </row>
    <row r="1188" spans="1:8" ht="15.75" thickBot="1">
      <c r="A1188" s="218" t="s">
        <v>527</v>
      </c>
      <c r="B1188" s="372"/>
      <c r="C1188" s="372"/>
      <c r="D1188" s="372"/>
      <c r="E1188" s="273"/>
      <c r="F1188" s="273"/>
      <c r="G1188" s="273"/>
      <c r="H1188" s="273"/>
    </row>
    <row r="1189" spans="1:4" s="427" customFormat="1" ht="15">
      <c r="A1189" s="424" t="s">
        <v>536</v>
      </c>
      <c r="B1189" s="421"/>
      <c r="C1189" s="425">
        <v>2003</v>
      </c>
      <c r="D1189" s="425">
        <v>2002</v>
      </c>
    </row>
    <row r="1190" spans="1:4" ht="14.25">
      <c r="A1190" s="74" t="s">
        <v>108</v>
      </c>
      <c r="B1190" s="367"/>
      <c r="C1190" s="367">
        <f>SUM(C1191,C1193:C1195,C1197,C1200:C1202)</f>
        <v>4140.57</v>
      </c>
      <c r="D1190" s="368">
        <f>SUM(D1191,D1193:D1195,D1197,D1200:D1202)</f>
        <v>0</v>
      </c>
    </row>
    <row r="1191" spans="1:4" ht="14.25">
      <c r="A1191" s="74" t="s">
        <v>530</v>
      </c>
      <c r="B1191" s="367"/>
      <c r="C1191" s="367"/>
      <c r="D1191" s="368"/>
    </row>
    <row r="1192" spans="1:4" ht="14.25">
      <c r="A1192" s="74" t="s">
        <v>528</v>
      </c>
      <c r="B1192" s="367"/>
      <c r="C1192" s="367"/>
      <c r="D1192" s="368"/>
    </row>
    <row r="1193" spans="1:4" ht="14.25">
      <c r="A1193" s="74" t="s">
        <v>112</v>
      </c>
      <c r="B1193" s="367"/>
      <c r="C1193" s="367"/>
      <c r="D1193" s="368"/>
    </row>
    <row r="1194" spans="1:8" s="273" customFormat="1" ht="14.25">
      <c r="A1194" s="74" t="s">
        <v>529</v>
      </c>
      <c r="B1194" s="367"/>
      <c r="C1194" s="367"/>
      <c r="D1194" s="368"/>
      <c r="E1194"/>
      <c r="F1194"/>
      <c r="G1194"/>
      <c r="H1194"/>
    </row>
    <row r="1195" spans="1:4" ht="14.25">
      <c r="A1195" s="74" t="s">
        <v>117</v>
      </c>
      <c r="B1195" s="367"/>
      <c r="C1195" s="367"/>
      <c r="D1195" s="368"/>
    </row>
    <row r="1196" spans="1:4" ht="14.25">
      <c r="A1196" s="74" t="s">
        <v>280</v>
      </c>
      <c r="B1196" s="367"/>
      <c r="C1196" s="367"/>
      <c r="D1196" s="368"/>
    </row>
    <row r="1197" spans="1:8" ht="14.25">
      <c r="A1197" s="74" t="s">
        <v>531</v>
      </c>
      <c r="B1197" s="367"/>
      <c r="C1197" s="367">
        <f>C1198+C1199</f>
        <v>4140.57</v>
      </c>
      <c r="D1197" s="368">
        <f>D1198+D1199</f>
        <v>0</v>
      </c>
      <c r="E1197" s="273"/>
      <c r="F1197" s="273"/>
      <c r="G1197" s="273"/>
      <c r="H1197" s="273"/>
    </row>
    <row r="1198" spans="1:4" ht="14.25">
      <c r="A1198" s="74" t="s">
        <v>1162</v>
      </c>
      <c r="B1198" s="367"/>
      <c r="C1198" s="367"/>
      <c r="D1198" s="368"/>
    </row>
    <row r="1199" spans="1:4" ht="14.25">
      <c r="A1199" s="74" t="s">
        <v>1163</v>
      </c>
      <c r="B1199" s="367"/>
      <c r="C1199" s="367">
        <f>4880-739.43</f>
        <v>4140.57</v>
      </c>
      <c r="D1199" s="368"/>
    </row>
    <row r="1200" spans="1:4" ht="14.25">
      <c r="A1200" s="74" t="s">
        <v>532</v>
      </c>
      <c r="B1200" s="367"/>
      <c r="C1200" s="367"/>
      <c r="D1200" s="368"/>
    </row>
    <row r="1201" spans="1:4" ht="14.25">
      <c r="A1201" s="74" t="s">
        <v>533</v>
      </c>
      <c r="B1201" s="367"/>
      <c r="C1201" s="367"/>
      <c r="D1201" s="368"/>
    </row>
    <row r="1202" spans="1:4" ht="14.25">
      <c r="A1202" s="74" t="s">
        <v>119</v>
      </c>
      <c r="B1202" s="367"/>
      <c r="C1202" s="367"/>
      <c r="D1202" s="368"/>
    </row>
    <row r="1203" spans="1:8" s="273" customFormat="1" ht="14.25">
      <c r="A1203" s="263" t="s">
        <v>291</v>
      </c>
      <c r="B1203" s="367"/>
      <c r="C1203" s="367"/>
      <c r="D1203" s="368"/>
      <c r="E1203"/>
      <c r="F1203"/>
      <c r="G1203"/>
      <c r="H1203"/>
    </row>
    <row r="1204" spans="1:4" ht="14.25">
      <c r="A1204" s="74" t="s">
        <v>109</v>
      </c>
      <c r="B1204" s="367"/>
      <c r="C1204" s="367">
        <f>SUM(C1205,C1207:C1209,C1211,C1214:C1216)</f>
        <v>0</v>
      </c>
      <c r="D1204" s="368">
        <f>SUM(D1205,D1207:D1209,D1211,D1214:D1216)</f>
        <v>0</v>
      </c>
    </row>
    <row r="1205" spans="1:4" ht="14.25">
      <c r="A1205" s="74" t="s">
        <v>530</v>
      </c>
      <c r="B1205" s="367"/>
      <c r="C1205" s="367"/>
      <c r="D1205" s="368"/>
    </row>
    <row r="1206" spans="1:4" ht="14.25">
      <c r="A1206" s="74" t="s">
        <v>528</v>
      </c>
      <c r="B1206" s="367"/>
      <c r="C1206" s="367"/>
      <c r="D1206" s="368"/>
    </row>
    <row r="1207" spans="1:4" ht="14.25">
      <c r="A1207" s="74" t="s">
        <v>112</v>
      </c>
      <c r="B1207" s="367"/>
      <c r="C1207" s="367"/>
      <c r="D1207" s="368"/>
    </row>
    <row r="1208" spans="1:4" ht="14.25">
      <c r="A1208" s="74" t="s">
        <v>529</v>
      </c>
      <c r="B1208" s="367"/>
      <c r="C1208" s="367"/>
      <c r="D1208" s="368"/>
    </row>
    <row r="1209" spans="1:4" ht="14.25">
      <c r="A1209" s="74" t="s">
        <v>117</v>
      </c>
      <c r="B1209" s="367"/>
      <c r="C1209" s="367"/>
      <c r="D1209" s="368"/>
    </row>
    <row r="1210" spans="1:4" ht="14.25">
      <c r="A1210" s="74" t="s">
        <v>1151</v>
      </c>
      <c r="B1210" s="367"/>
      <c r="C1210" s="367"/>
      <c r="D1210" s="368"/>
    </row>
    <row r="1211" spans="1:4" ht="14.25">
      <c r="A1211" s="74" t="s">
        <v>531</v>
      </c>
      <c r="B1211" s="367"/>
      <c r="C1211" s="367">
        <f>C1212+C1213</f>
        <v>0</v>
      </c>
      <c r="D1211" s="368">
        <f>D1212+D1213</f>
        <v>0</v>
      </c>
    </row>
    <row r="1212" spans="1:4" ht="14.25">
      <c r="A1212" s="74" t="s">
        <v>1162</v>
      </c>
      <c r="B1212" s="367"/>
      <c r="C1212" s="367"/>
      <c r="D1212" s="368"/>
    </row>
    <row r="1213" spans="1:4" ht="14.25">
      <c r="A1213" s="74" t="s">
        <v>1163</v>
      </c>
      <c r="B1213" s="367"/>
      <c r="C1213" s="367"/>
      <c r="D1213" s="368"/>
    </row>
    <row r="1214" spans="1:4" ht="14.25">
      <c r="A1214" s="74" t="s">
        <v>532</v>
      </c>
      <c r="B1214" s="367"/>
      <c r="C1214" s="367"/>
      <c r="D1214" s="368"/>
    </row>
    <row r="1215" spans="1:4" ht="14.25">
      <c r="A1215" s="74" t="s">
        <v>533</v>
      </c>
      <c r="B1215" s="367"/>
      <c r="C1215" s="367"/>
      <c r="D1215" s="368"/>
    </row>
    <row r="1216" spans="1:4" ht="14.25">
      <c r="A1216" s="74" t="s">
        <v>119</v>
      </c>
      <c r="B1216" s="367"/>
      <c r="C1216" s="367"/>
      <c r="D1216" s="368"/>
    </row>
    <row r="1217" spans="1:4" ht="14.25">
      <c r="A1217" s="74" t="s">
        <v>280</v>
      </c>
      <c r="B1217" s="367"/>
      <c r="C1217" s="367"/>
      <c r="D1217" s="368"/>
    </row>
    <row r="1218" spans="1:4" ht="14.25">
      <c r="A1218" s="74" t="s">
        <v>110</v>
      </c>
      <c r="B1218" s="367"/>
      <c r="C1218" s="367">
        <f>SUM(C1219,C1221:C1223,C1225,C1228:C1230)</f>
        <v>0</v>
      </c>
      <c r="D1218" s="368">
        <f>SUM(D1219,D1221:D1223,D1225,D1228:D1230)</f>
        <v>0</v>
      </c>
    </row>
    <row r="1219" spans="1:4" ht="14.25">
      <c r="A1219" s="74" t="s">
        <v>530</v>
      </c>
      <c r="B1219" s="367"/>
      <c r="C1219" s="367"/>
      <c r="D1219" s="368"/>
    </row>
    <row r="1220" spans="1:4" ht="14.25">
      <c r="A1220" s="74" t="s">
        <v>528</v>
      </c>
      <c r="B1220" s="367"/>
      <c r="C1220" s="367"/>
      <c r="D1220" s="368"/>
    </row>
    <row r="1221" spans="1:4" ht="14.25">
      <c r="A1221" s="74" t="s">
        <v>112</v>
      </c>
      <c r="B1221" s="367"/>
      <c r="C1221" s="367"/>
      <c r="D1221" s="368"/>
    </row>
    <row r="1222" spans="1:4" ht="14.25">
      <c r="A1222" s="74" t="s">
        <v>529</v>
      </c>
      <c r="B1222" s="367"/>
      <c r="C1222" s="367"/>
      <c r="D1222" s="368"/>
    </row>
    <row r="1223" spans="1:4" ht="14.25">
      <c r="A1223" s="74" t="s">
        <v>117</v>
      </c>
      <c r="B1223" s="367"/>
      <c r="C1223" s="367"/>
      <c r="D1223" s="368"/>
    </row>
    <row r="1224" spans="1:4" ht="14.25">
      <c r="A1224" s="74" t="s">
        <v>1329</v>
      </c>
      <c r="B1224" s="367"/>
      <c r="C1224" s="367"/>
      <c r="D1224" s="368"/>
    </row>
    <row r="1225" spans="1:4" ht="14.25">
      <c r="A1225" s="74" t="s">
        <v>531</v>
      </c>
      <c r="B1225" s="367"/>
      <c r="C1225" s="367">
        <f>C1226+C1227</f>
        <v>0</v>
      </c>
      <c r="D1225" s="368">
        <f>D1226+D1227</f>
        <v>0</v>
      </c>
    </row>
    <row r="1226" spans="1:4" ht="14.25">
      <c r="A1226" s="74" t="s">
        <v>1162</v>
      </c>
      <c r="B1226" s="367"/>
      <c r="C1226" s="367"/>
      <c r="D1226" s="368"/>
    </row>
    <row r="1227" spans="1:4" ht="14.25">
      <c r="A1227" s="74" t="s">
        <v>1163</v>
      </c>
      <c r="B1227" s="367"/>
      <c r="C1227" s="367"/>
      <c r="D1227" s="368"/>
    </row>
    <row r="1228" spans="1:4" ht="14.25">
      <c r="A1228" s="74" t="s">
        <v>532</v>
      </c>
      <c r="B1228" s="367"/>
      <c r="C1228" s="367"/>
      <c r="D1228" s="368"/>
    </row>
    <row r="1229" spans="1:4" ht="14.25">
      <c r="A1229" s="74" t="s">
        <v>533</v>
      </c>
      <c r="B1229" s="367"/>
      <c r="C1229" s="367"/>
      <c r="D1229" s="368"/>
    </row>
    <row r="1230" spans="1:4" ht="14.25">
      <c r="A1230" s="74" t="s">
        <v>119</v>
      </c>
      <c r="B1230" s="367"/>
      <c r="C1230" s="367"/>
      <c r="D1230" s="368"/>
    </row>
    <row r="1231" spans="1:4" ht="14.25">
      <c r="A1231" s="74" t="s">
        <v>280</v>
      </c>
      <c r="B1231" s="367"/>
      <c r="C1231" s="367"/>
      <c r="D1231" s="368"/>
    </row>
    <row r="1232" spans="1:4" ht="14.25">
      <c r="A1232" s="74" t="s">
        <v>120</v>
      </c>
      <c r="B1232" s="367"/>
      <c r="C1232" s="367">
        <f>SUM(C1233,C1235:C1237,C1239,C1242:C1244)</f>
        <v>0</v>
      </c>
      <c r="D1232" s="368">
        <f>SUM(D1233,D1235:D1237,D1239,D1242:D1244)</f>
        <v>0</v>
      </c>
    </row>
    <row r="1233" spans="1:4" ht="14.25">
      <c r="A1233" s="74" t="s">
        <v>530</v>
      </c>
      <c r="B1233" s="367"/>
      <c r="C1233" s="367"/>
      <c r="D1233" s="368"/>
    </row>
    <row r="1234" spans="1:4" ht="14.25">
      <c r="A1234" s="74" t="s">
        <v>528</v>
      </c>
      <c r="B1234" s="367"/>
      <c r="C1234" s="367"/>
      <c r="D1234" s="368"/>
    </row>
    <row r="1235" spans="1:4" ht="14.25">
      <c r="A1235" s="74" t="s">
        <v>112</v>
      </c>
      <c r="B1235" s="367"/>
      <c r="C1235" s="367"/>
      <c r="D1235" s="368"/>
    </row>
    <row r="1236" spans="1:4" ht="14.25">
      <c r="A1236" s="74" t="s">
        <v>529</v>
      </c>
      <c r="B1236" s="367"/>
      <c r="C1236" s="367"/>
      <c r="D1236" s="368"/>
    </row>
    <row r="1237" spans="1:4" ht="14.25">
      <c r="A1237" s="74" t="s">
        <v>117</v>
      </c>
      <c r="B1237" s="367"/>
      <c r="C1237" s="367"/>
      <c r="D1237" s="368"/>
    </row>
    <row r="1238" spans="1:4" ht="14.25">
      <c r="A1238" s="74" t="s">
        <v>280</v>
      </c>
      <c r="B1238" s="367"/>
      <c r="C1238" s="367"/>
      <c r="D1238" s="368"/>
    </row>
    <row r="1239" spans="1:4" ht="14.25">
      <c r="A1239" s="74" t="s">
        <v>531</v>
      </c>
      <c r="B1239" s="367"/>
      <c r="C1239" s="367">
        <f>C1240+C1241</f>
        <v>0</v>
      </c>
      <c r="D1239" s="368">
        <f>D1240+D1241</f>
        <v>0</v>
      </c>
    </row>
    <row r="1240" spans="1:4" ht="14.25">
      <c r="A1240" s="74" t="s">
        <v>1162</v>
      </c>
      <c r="B1240" s="367"/>
      <c r="C1240" s="367"/>
      <c r="D1240" s="368"/>
    </row>
    <row r="1241" spans="1:4" ht="14.25">
      <c r="A1241" s="74" t="s">
        <v>1163</v>
      </c>
      <c r="B1241" s="367"/>
      <c r="C1241" s="367"/>
      <c r="D1241" s="368"/>
    </row>
    <row r="1242" spans="1:4" ht="14.25">
      <c r="A1242" s="74" t="s">
        <v>532</v>
      </c>
      <c r="B1242" s="367"/>
      <c r="C1242" s="367"/>
      <c r="D1242" s="368"/>
    </row>
    <row r="1243" spans="1:4" ht="14.25">
      <c r="A1243" s="74" t="s">
        <v>533</v>
      </c>
      <c r="B1243" s="367"/>
      <c r="C1243" s="367"/>
      <c r="D1243" s="368"/>
    </row>
    <row r="1244" spans="1:4" ht="14.25">
      <c r="A1244" s="74" t="s">
        <v>119</v>
      </c>
      <c r="B1244" s="367"/>
      <c r="C1244" s="367"/>
      <c r="D1244" s="368"/>
    </row>
    <row r="1245" spans="1:4" ht="14.25">
      <c r="A1245" s="74" t="s">
        <v>280</v>
      </c>
      <c r="B1245" s="367"/>
      <c r="C1245" s="367"/>
      <c r="D1245" s="368"/>
    </row>
    <row r="1246" spans="1:4" ht="14.25">
      <c r="A1246" s="74" t="s">
        <v>121</v>
      </c>
      <c r="B1246" s="367"/>
      <c r="C1246" s="367">
        <f>SUM(C1247,C1249:C1251,C1253,C1256:C1258)</f>
        <v>185.44</v>
      </c>
      <c r="D1246" s="368">
        <f>SUM(D1247,D1249:D1251,D1253,D1256:D1258)</f>
        <v>180002</v>
      </c>
    </row>
    <row r="1247" spans="1:4" ht="14.25">
      <c r="A1247" s="74" t="s">
        <v>530</v>
      </c>
      <c r="B1247" s="367"/>
      <c r="C1247" s="367"/>
      <c r="D1247" s="368"/>
    </row>
    <row r="1248" spans="1:4" ht="14.25">
      <c r="A1248" s="74" t="s">
        <v>528</v>
      </c>
      <c r="B1248" s="367"/>
      <c r="C1248" s="367"/>
      <c r="D1248" s="368"/>
    </row>
    <row r="1249" spans="1:4" ht="14.25">
      <c r="A1249" s="74" t="s">
        <v>112</v>
      </c>
      <c r="B1249" s="367"/>
      <c r="C1249" s="367"/>
      <c r="D1249" s="368"/>
    </row>
    <row r="1250" spans="1:4" ht="14.25">
      <c r="A1250" s="74" t="s">
        <v>529</v>
      </c>
      <c r="B1250" s="367"/>
      <c r="C1250" s="367"/>
      <c r="D1250" s="368"/>
    </row>
    <row r="1251" spans="1:4" ht="14.25">
      <c r="A1251" s="74" t="s">
        <v>117</v>
      </c>
      <c r="B1251" s="367"/>
      <c r="C1251" s="367"/>
      <c r="D1251" s="367">
        <v>180002</v>
      </c>
    </row>
    <row r="1252" spans="1:4" ht="14.25">
      <c r="A1252" s="74" t="s">
        <v>280</v>
      </c>
      <c r="B1252" s="367"/>
      <c r="C1252" s="367"/>
      <c r="D1252" s="368"/>
    </row>
    <row r="1253" spans="1:4" ht="14.25">
      <c r="A1253" s="74" t="s">
        <v>531</v>
      </c>
      <c r="B1253" s="367"/>
      <c r="C1253" s="367">
        <f>C1254+C1255</f>
        <v>185.44</v>
      </c>
      <c r="D1253" s="368">
        <f>D1254+D1255</f>
        <v>0</v>
      </c>
    </row>
    <row r="1254" spans="1:4" ht="14.25">
      <c r="A1254" s="74" t="s">
        <v>1162</v>
      </c>
      <c r="B1254" s="367"/>
      <c r="C1254" s="367">
        <v>185.44</v>
      </c>
      <c r="D1254" s="368"/>
    </row>
    <row r="1255" spans="1:4" ht="14.25">
      <c r="A1255" s="74" t="s">
        <v>1163</v>
      </c>
      <c r="B1255" s="367"/>
      <c r="C1255" s="367"/>
      <c r="D1255" s="368"/>
    </row>
    <row r="1256" spans="1:4" ht="14.25">
      <c r="A1256" s="74" t="s">
        <v>532</v>
      </c>
      <c r="B1256" s="367"/>
      <c r="C1256" s="367"/>
      <c r="D1256" s="368"/>
    </row>
    <row r="1257" spans="1:4" ht="14.25">
      <c r="A1257" s="74" t="s">
        <v>533</v>
      </c>
      <c r="B1257" s="367"/>
      <c r="C1257" s="367"/>
      <c r="D1257" s="368"/>
    </row>
    <row r="1258" spans="1:4" ht="14.25">
      <c r="A1258" s="74" t="s">
        <v>119</v>
      </c>
      <c r="B1258" s="367"/>
      <c r="C1258" s="367"/>
      <c r="D1258" s="368"/>
    </row>
    <row r="1259" spans="1:4" ht="14.25">
      <c r="A1259" s="74" t="s">
        <v>280</v>
      </c>
      <c r="B1259" s="367"/>
      <c r="C1259" s="367"/>
      <c r="D1259" s="368"/>
    </row>
    <row r="1260" spans="1:4" ht="14.25">
      <c r="A1260" s="74" t="s">
        <v>122</v>
      </c>
      <c r="B1260" s="367"/>
      <c r="C1260" s="367">
        <f>SUM(C1261,C1263:C1265,C1268,C1271:C1273)</f>
        <v>298412.13</v>
      </c>
      <c r="D1260" s="367">
        <f>SUM(D1261,D1263:D1265,D1268,D1271:D1273)</f>
        <v>390317.34</v>
      </c>
    </row>
    <row r="1261" spans="1:4" ht="14.25">
      <c r="A1261" s="74" t="s">
        <v>530</v>
      </c>
      <c r="B1261" s="367"/>
      <c r="C1261" s="367"/>
      <c r="D1261" s="368"/>
    </row>
    <row r="1262" spans="1:4" ht="14.25">
      <c r="A1262" s="74" t="s">
        <v>528</v>
      </c>
      <c r="B1262" s="367"/>
      <c r="C1262" s="367"/>
      <c r="D1262" s="368"/>
    </row>
    <row r="1263" spans="1:4" ht="14.25">
      <c r="A1263" s="74" t="s">
        <v>112</v>
      </c>
      <c r="B1263" s="367"/>
      <c r="C1263" s="367"/>
      <c r="D1263" s="368"/>
    </row>
    <row r="1264" spans="1:4" ht="14.25">
      <c r="A1264" s="74" t="s">
        <v>529</v>
      </c>
      <c r="B1264" s="367"/>
      <c r="C1264" s="367"/>
      <c r="D1264" s="368"/>
    </row>
    <row r="1265" spans="1:4" ht="14.25">
      <c r="A1265" s="74" t="s">
        <v>117</v>
      </c>
      <c r="B1265" s="367"/>
      <c r="C1265" s="367">
        <f>SUM(C1266:C1267)</f>
        <v>187680.4</v>
      </c>
      <c r="D1265" s="367">
        <f>SUM(D1266:D1267)</f>
        <v>305892.94</v>
      </c>
    </row>
    <row r="1266" spans="1:4" ht="14.25">
      <c r="A1266" s="74" t="s">
        <v>1139</v>
      </c>
      <c r="B1266" s="367"/>
      <c r="C1266" s="367">
        <f>187680.4-10000</f>
        <v>177680.4</v>
      </c>
      <c r="D1266" s="367">
        <v>305892.94</v>
      </c>
    </row>
    <row r="1267" spans="1:4" ht="14.25">
      <c r="A1267" s="74" t="s">
        <v>1140</v>
      </c>
      <c r="B1267" s="367"/>
      <c r="C1267" s="367">
        <v>10000</v>
      </c>
      <c r="D1267" s="367"/>
    </row>
    <row r="1268" spans="1:4" ht="14.25">
      <c r="A1268" s="74" t="s">
        <v>531</v>
      </c>
      <c r="B1268" s="367"/>
      <c r="C1268" s="367">
        <f>C1269+C1270</f>
        <v>103708.27</v>
      </c>
      <c r="D1268" s="368">
        <f>D1269+D1270</f>
        <v>73995</v>
      </c>
    </row>
    <row r="1269" spans="1:4" ht="14.25">
      <c r="A1269" s="74" t="s">
        <v>1162</v>
      </c>
      <c r="B1269" s="367"/>
      <c r="C1269" s="567">
        <f>74708.27+29000</f>
        <v>103708.27</v>
      </c>
      <c r="D1269" s="367">
        <v>73995</v>
      </c>
    </row>
    <row r="1270" spans="1:4" ht="14.25">
      <c r="A1270" s="74" t="s">
        <v>1163</v>
      </c>
      <c r="B1270" s="367"/>
      <c r="C1270" s="367"/>
      <c r="D1270" s="368"/>
    </row>
    <row r="1271" spans="1:4" ht="14.25">
      <c r="A1271" s="74" t="s">
        <v>532</v>
      </c>
      <c r="B1271" s="367"/>
      <c r="C1271" s="367"/>
      <c r="D1271" s="368"/>
    </row>
    <row r="1272" spans="1:4" ht="14.25">
      <c r="A1272" s="74" t="s">
        <v>533</v>
      </c>
      <c r="B1272" s="367"/>
      <c r="C1272" s="367"/>
      <c r="D1272" s="368"/>
    </row>
    <row r="1273" spans="1:4" ht="14.25">
      <c r="A1273" s="74" t="s">
        <v>119</v>
      </c>
      <c r="B1273" s="367"/>
      <c r="C1273" s="367">
        <f>SUM(C1274:C1276)</f>
        <v>7023.46</v>
      </c>
      <c r="D1273" s="368">
        <f>SUM(D1274:D1276)</f>
        <v>10429.4</v>
      </c>
    </row>
    <row r="1274" spans="1:4" ht="14.25">
      <c r="A1274" s="74" t="s">
        <v>22</v>
      </c>
      <c r="B1274" s="367"/>
      <c r="C1274" s="367">
        <v>7023.46</v>
      </c>
      <c r="D1274" s="367">
        <v>10429.4</v>
      </c>
    </row>
    <row r="1275" spans="1:4" ht="14.25">
      <c r="A1275" s="74" t="s">
        <v>23</v>
      </c>
      <c r="B1275" s="367"/>
      <c r="C1275" s="367"/>
      <c r="D1275" s="368"/>
    </row>
    <row r="1276" spans="1:4" ht="14.25">
      <c r="A1276" s="74" t="s">
        <v>45</v>
      </c>
      <c r="B1276" s="367"/>
      <c r="C1276" s="367"/>
      <c r="D1276" s="368"/>
    </row>
    <row r="1277" spans="1:4" ht="14.25">
      <c r="A1277" s="74" t="s">
        <v>534</v>
      </c>
      <c r="B1277" s="367"/>
      <c r="C1277" s="367"/>
      <c r="D1277" s="368"/>
    </row>
    <row r="1278" spans="1:4" ht="15.75" thickBot="1">
      <c r="A1278" s="217" t="s">
        <v>535</v>
      </c>
      <c r="B1278" s="507"/>
      <c r="C1278" s="507">
        <f>C1190+C1204+C1218+C1232+C1246+C1260+C1277</f>
        <v>302738.14</v>
      </c>
      <c r="D1278" s="507">
        <f>D1190+D1204+D1218+D1232+D1246+D1260+D1277</f>
        <v>570319.3400000001</v>
      </c>
    </row>
    <row r="1279" spans="1:4" ht="14.25">
      <c r="A1279" s="361"/>
      <c r="B1279" s="359"/>
      <c r="C1279" s="360"/>
      <c r="D1279" s="360"/>
    </row>
    <row r="1280" spans="1:4" ht="14.25">
      <c r="A1280" s="361"/>
      <c r="B1280" s="359"/>
      <c r="C1280" s="360"/>
      <c r="D1280" s="360"/>
    </row>
    <row r="1281" spans="1:4" ht="15.75" thickBot="1">
      <c r="A1281" s="393" t="s">
        <v>538</v>
      </c>
      <c r="B1281" s="372"/>
      <c r="C1281" s="372"/>
      <c r="D1281" s="372"/>
    </row>
    <row r="1282" spans="1:4" s="427" customFormat="1" ht="15">
      <c r="A1282" s="424" t="s">
        <v>537</v>
      </c>
      <c r="B1282" s="421"/>
      <c r="C1282" s="425">
        <v>2003</v>
      </c>
      <c r="D1282" s="422">
        <v>2002</v>
      </c>
    </row>
    <row r="1283" spans="1:4" ht="14.25">
      <c r="A1283" s="74" t="s">
        <v>170</v>
      </c>
      <c r="B1283" s="367"/>
      <c r="C1283" s="367">
        <f>C1278</f>
        <v>302738.14</v>
      </c>
      <c r="D1283" s="368">
        <f>D1278</f>
        <v>570319.3400000001</v>
      </c>
    </row>
    <row r="1284" spans="1:4" ht="14.25">
      <c r="A1284" s="74" t="s">
        <v>171</v>
      </c>
      <c r="B1284" s="367"/>
      <c r="C1284" s="367"/>
      <c r="D1284" s="368"/>
    </row>
    <row r="1285" spans="1:4" ht="14.25">
      <c r="A1285" s="74" t="s">
        <v>743</v>
      </c>
      <c r="B1285" s="367"/>
      <c r="C1285" s="367"/>
      <c r="D1285" s="368"/>
    </row>
    <row r="1286" spans="1:4" ht="14.25">
      <c r="A1286" s="74" t="s">
        <v>173</v>
      </c>
      <c r="B1286" s="367"/>
      <c r="C1286" s="367"/>
      <c r="D1286" s="368"/>
    </row>
    <row r="1287" spans="1:4" ht="14.25">
      <c r="A1287" s="74" t="s">
        <v>93</v>
      </c>
      <c r="B1287" s="367"/>
      <c r="C1287" s="367"/>
      <c r="D1287" s="368"/>
    </row>
    <row r="1288" spans="1:4" ht="14.25">
      <c r="A1288" s="74" t="s">
        <v>173</v>
      </c>
      <c r="B1288" s="367"/>
      <c r="C1288" s="367"/>
      <c r="D1288" s="368"/>
    </row>
    <row r="1289" spans="1:4" ht="14.25">
      <c r="A1289" s="74" t="s">
        <v>174</v>
      </c>
      <c r="B1289" s="367"/>
      <c r="C1289" s="367"/>
      <c r="D1289" s="368"/>
    </row>
    <row r="1290" spans="1:4" ht="15.75" thickBot="1">
      <c r="A1290" s="217" t="s">
        <v>535</v>
      </c>
      <c r="B1290" s="507"/>
      <c r="C1290" s="507">
        <f>C1283+C1284</f>
        <v>302738.14</v>
      </c>
      <c r="D1290" s="508">
        <f>D1283+D1284</f>
        <v>570319.3400000001</v>
      </c>
    </row>
    <row r="1291" spans="1:8" ht="14.25">
      <c r="A1291" s="361"/>
      <c r="B1291" s="359"/>
      <c r="C1291" s="360"/>
      <c r="D1291" s="360"/>
      <c r="E1291" s="273"/>
      <c r="F1291" s="273"/>
      <c r="G1291" s="273"/>
      <c r="H1291" s="273"/>
    </row>
    <row r="1292" spans="1:4" ht="14.25">
      <c r="A1292" s="361"/>
      <c r="B1292" s="359"/>
      <c r="C1292" s="360"/>
      <c r="D1292" s="360"/>
    </row>
    <row r="1293" spans="1:4" ht="15.75" thickBot="1">
      <c r="A1293" s="218" t="s">
        <v>539</v>
      </c>
      <c r="B1293" s="372"/>
      <c r="C1293" s="372"/>
      <c r="D1293" s="372"/>
    </row>
    <row r="1294" spans="1:4" s="427" customFormat="1" ht="15">
      <c r="A1294" s="424" t="s">
        <v>540</v>
      </c>
      <c r="B1294" s="421"/>
      <c r="C1294" s="425">
        <v>2003</v>
      </c>
      <c r="D1294" s="422">
        <v>2002</v>
      </c>
    </row>
    <row r="1295" spans="1:4" ht="14.25">
      <c r="A1295" s="74" t="s">
        <v>167</v>
      </c>
      <c r="B1295" s="367"/>
      <c r="C1295" s="367"/>
      <c r="D1295" s="368"/>
    </row>
    <row r="1296" spans="1:4" ht="14.25">
      <c r="A1296" s="74" t="s">
        <v>275</v>
      </c>
      <c r="B1296" s="367"/>
      <c r="C1296" s="367"/>
      <c r="D1296" s="368"/>
    </row>
    <row r="1297" spans="1:8" s="273" customFormat="1" ht="14.25">
      <c r="A1297" s="74" t="s">
        <v>1027</v>
      </c>
      <c r="B1297" s="367"/>
      <c r="C1297" s="367"/>
      <c r="D1297" s="368"/>
      <c r="E1297"/>
      <c r="F1297"/>
      <c r="G1297"/>
      <c r="H1297"/>
    </row>
    <row r="1298" spans="1:4" ht="14.25">
      <c r="A1298" s="74" t="s">
        <v>276</v>
      </c>
      <c r="B1298" s="367"/>
      <c r="C1298" s="367"/>
      <c r="D1298" s="368"/>
    </row>
    <row r="1299" spans="1:4" ht="14.25">
      <c r="A1299" s="74" t="s">
        <v>1027</v>
      </c>
      <c r="B1299" s="367"/>
      <c r="C1299" s="367"/>
      <c r="D1299" s="368"/>
    </row>
    <row r="1300" spans="1:4" ht="15.75" thickBot="1">
      <c r="A1300" s="217" t="s">
        <v>541</v>
      </c>
      <c r="B1300" s="507"/>
      <c r="C1300" s="507">
        <f>C1295+C1296-C1298</f>
        <v>0</v>
      </c>
      <c r="D1300" s="508">
        <f>D1295+D1296-D1298</f>
        <v>0</v>
      </c>
    </row>
    <row r="1301" spans="1:4" ht="14.25">
      <c r="A1301" s="361"/>
      <c r="B1301" s="359"/>
      <c r="C1301" s="360"/>
      <c r="D1301" s="360"/>
    </row>
    <row r="1302" spans="1:8" ht="14.25">
      <c r="A1302" s="361"/>
      <c r="B1302" s="359"/>
      <c r="C1302" s="360"/>
      <c r="D1302" s="360"/>
      <c r="E1302" s="273"/>
      <c r="F1302" s="273"/>
      <c r="G1302" s="273"/>
      <c r="H1302" s="273"/>
    </row>
    <row r="1303" spans="1:4" ht="15.75" thickBot="1">
      <c r="A1303" s="218" t="s">
        <v>548</v>
      </c>
      <c r="B1303" s="394"/>
      <c r="C1303" s="394"/>
      <c r="D1303" s="394"/>
    </row>
    <row r="1304" spans="1:4" s="427" customFormat="1" ht="15">
      <c r="A1304" s="424" t="s">
        <v>637</v>
      </c>
      <c r="B1304" s="421"/>
      <c r="C1304" s="425">
        <v>2003</v>
      </c>
      <c r="D1304" s="425">
        <v>2002</v>
      </c>
    </row>
    <row r="1305" spans="1:4" ht="14.25">
      <c r="A1305" s="74" t="s">
        <v>549</v>
      </c>
      <c r="B1305" s="367"/>
      <c r="C1305" s="367">
        <f>C1306+C1309</f>
        <v>0</v>
      </c>
      <c r="D1305" s="368">
        <f>D1306+D1309</f>
        <v>0</v>
      </c>
    </row>
    <row r="1306" spans="1:4" ht="14.25">
      <c r="A1306" s="74" t="s">
        <v>551</v>
      </c>
      <c r="B1306" s="367"/>
      <c r="C1306" s="367">
        <f>C1307+C1308</f>
        <v>0</v>
      </c>
      <c r="D1306" s="368">
        <f>SUM(D1307:D1308)</f>
        <v>0</v>
      </c>
    </row>
    <row r="1307" spans="1:4" ht="14.25">
      <c r="A1307" s="74" t="s">
        <v>1039</v>
      </c>
      <c r="B1307" s="367"/>
      <c r="C1307" s="367"/>
      <c r="D1307" s="368"/>
    </row>
    <row r="1308" spans="1:4" ht="14.25">
      <c r="A1308" s="74" t="s">
        <v>1040</v>
      </c>
      <c r="B1308" s="367"/>
      <c r="C1308" s="367"/>
      <c r="D1308" s="368"/>
    </row>
    <row r="1309" spans="1:8" s="273" customFormat="1" ht="14.25">
      <c r="A1309" s="74" t="s">
        <v>552</v>
      </c>
      <c r="B1309" s="367"/>
      <c r="C1309" s="367">
        <f>SUM(C1310:C1313)</f>
        <v>0</v>
      </c>
      <c r="D1309" s="368">
        <f>SUM(D1310:D1313)</f>
        <v>0</v>
      </c>
      <c r="E1309"/>
      <c r="F1309"/>
      <c r="G1309"/>
      <c r="H1309"/>
    </row>
    <row r="1310" spans="1:4" ht="14.25">
      <c r="A1310" s="74" t="s">
        <v>1041</v>
      </c>
      <c r="B1310" s="367"/>
      <c r="C1310" s="367"/>
      <c r="D1310" s="368"/>
    </row>
    <row r="1311" spans="1:4" ht="14.25">
      <c r="A1311" s="74" t="s">
        <v>1042</v>
      </c>
      <c r="B1311" s="367"/>
      <c r="C1311" s="567">
        <f>29000-29000</f>
        <v>0</v>
      </c>
      <c r="D1311" s="368"/>
    </row>
    <row r="1312" spans="1:4" ht="14.25">
      <c r="A1312" s="74" t="s">
        <v>46</v>
      </c>
      <c r="B1312" s="367"/>
      <c r="C1312" s="367"/>
      <c r="D1312" s="368"/>
    </row>
    <row r="1313" spans="1:4" ht="14.25">
      <c r="A1313" s="74" t="s">
        <v>1330</v>
      </c>
      <c r="B1313" s="367"/>
      <c r="C1313" s="367"/>
      <c r="D1313" s="368"/>
    </row>
    <row r="1314" spans="1:4" ht="14.25">
      <c r="A1314" s="74" t="s">
        <v>550</v>
      </c>
      <c r="B1314" s="367"/>
      <c r="C1314" s="367">
        <f>C1315+C1316</f>
        <v>0</v>
      </c>
      <c r="D1314" s="368">
        <f>D1315+D1316</f>
        <v>0</v>
      </c>
    </row>
    <row r="1315" spans="1:4" ht="14.25">
      <c r="A1315" s="74" t="s">
        <v>551</v>
      </c>
      <c r="B1315" s="367"/>
      <c r="C1315" s="367"/>
      <c r="D1315" s="368"/>
    </row>
    <row r="1316" spans="1:4" ht="14.25">
      <c r="A1316" s="74" t="s">
        <v>552</v>
      </c>
      <c r="B1316" s="367"/>
      <c r="C1316" s="367"/>
      <c r="D1316" s="368"/>
    </row>
    <row r="1317" spans="1:4" ht="14.25">
      <c r="A1317" s="74" t="s">
        <v>1331</v>
      </c>
      <c r="B1317" s="551"/>
      <c r="C1317" s="551"/>
      <c r="D1317" s="552"/>
    </row>
    <row r="1318" spans="1:4" ht="15.75" thickBot="1">
      <c r="A1318" s="217" t="s">
        <v>640</v>
      </c>
      <c r="B1318" s="507"/>
      <c r="C1318" s="507">
        <f>C1314+C1305</f>
        <v>0</v>
      </c>
      <c r="D1318" s="508">
        <f>D1314+D1305</f>
        <v>0</v>
      </c>
    </row>
    <row r="1319" spans="1:4" ht="14.25">
      <c r="A1319" s="361"/>
      <c r="B1319" s="359"/>
      <c r="C1319" s="360"/>
      <c r="D1319" s="360"/>
    </row>
    <row r="1320" spans="1:4" ht="14.25">
      <c r="A1320" s="361"/>
      <c r="B1320" s="359"/>
      <c r="C1320" s="360"/>
      <c r="D1320" s="360"/>
    </row>
    <row r="1321" spans="1:8" s="273" customFormat="1" ht="15">
      <c r="A1321" s="218" t="s">
        <v>554</v>
      </c>
      <c r="B1321" s="372"/>
      <c r="C1321" s="372"/>
      <c r="D1321" s="372"/>
      <c r="E1321"/>
      <c r="F1321"/>
      <c r="G1321"/>
      <c r="H1321"/>
    </row>
    <row r="1322" spans="1:4" ht="15">
      <c r="A1322" s="218" t="s">
        <v>156</v>
      </c>
      <c r="B1322" s="372"/>
      <c r="C1322" s="372"/>
      <c r="D1322" s="372"/>
    </row>
    <row r="1323" spans="1:4" ht="14.25">
      <c r="A1323" s="361"/>
      <c r="B1323" s="372"/>
      <c r="C1323" s="372"/>
      <c r="D1323" s="372"/>
    </row>
    <row r="1324" spans="1:4" ht="42.75">
      <c r="A1324" s="406" t="s">
        <v>553</v>
      </c>
      <c r="B1324" s="372"/>
      <c r="C1324" s="372"/>
      <c r="D1324" s="372"/>
    </row>
    <row r="1325" spans="1:4" ht="14.25">
      <c r="A1325" s="361"/>
      <c r="B1325" s="372"/>
      <c r="C1325" s="372"/>
      <c r="D1325" s="372"/>
    </row>
    <row r="1326" spans="1:4" ht="14.25">
      <c r="A1326" s="361"/>
      <c r="B1326" s="359"/>
      <c r="C1326" s="360"/>
      <c r="D1326" s="360"/>
    </row>
    <row r="1327" spans="1:4" ht="15.75" thickBot="1">
      <c r="A1327" s="218" t="s">
        <v>555</v>
      </c>
      <c r="B1327" s="372"/>
      <c r="C1327" s="372"/>
      <c r="D1327" s="372"/>
    </row>
    <row r="1328" spans="1:4" s="427" customFormat="1" ht="30">
      <c r="A1328" s="424" t="s">
        <v>923</v>
      </c>
      <c r="B1328" s="421"/>
      <c r="C1328" s="425">
        <v>2003</v>
      </c>
      <c r="D1328" s="425">
        <v>2002</v>
      </c>
    </row>
    <row r="1329" spans="1:4" ht="14.25">
      <c r="A1329" s="74" t="s">
        <v>924</v>
      </c>
      <c r="B1329" s="367"/>
      <c r="C1329" s="367">
        <f>SUM(C1330:C1334)</f>
        <v>0</v>
      </c>
      <c r="D1329" s="368">
        <f>SUM(D1330:D1334)</f>
        <v>0</v>
      </c>
    </row>
    <row r="1330" spans="1:4" ht="14.25">
      <c r="A1330" s="74" t="s">
        <v>1178</v>
      </c>
      <c r="B1330" s="367"/>
      <c r="C1330" s="367"/>
      <c r="D1330" s="368"/>
    </row>
    <row r="1331" spans="1:4" ht="14.25">
      <c r="A1331" s="74" t="s">
        <v>1179</v>
      </c>
      <c r="B1331" s="367"/>
      <c r="C1331" s="367"/>
      <c r="D1331" s="368"/>
    </row>
    <row r="1332" spans="1:4" ht="14.25">
      <c r="A1332" s="74" t="s">
        <v>1180</v>
      </c>
      <c r="B1332" s="367"/>
      <c r="C1332" s="367"/>
      <c r="D1332" s="368"/>
    </row>
    <row r="1333" spans="1:4" ht="14.25">
      <c r="A1333" s="74" t="s">
        <v>1181</v>
      </c>
      <c r="B1333" s="367"/>
      <c r="C1333" s="367"/>
      <c r="D1333" s="368"/>
    </row>
    <row r="1334" spans="1:4" ht="14.25">
      <c r="A1334" s="74" t="s">
        <v>1182</v>
      </c>
      <c r="B1334" s="367"/>
      <c r="C1334" s="367"/>
      <c r="D1334" s="368"/>
    </row>
    <row r="1335" spans="1:4" ht="14.25">
      <c r="A1335" s="74" t="s">
        <v>386</v>
      </c>
      <c r="B1335" s="367"/>
      <c r="C1335" s="367">
        <f>C1336+C1342</f>
        <v>0</v>
      </c>
      <c r="D1335" s="368">
        <f>D1336+D1342</f>
        <v>0</v>
      </c>
    </row>
    <row r="1336" spans="1:8" ht="14.25">
      <c r="A1336" s="74" t="s">
        <v>1332</v>
      </c>
      <c r="B1336" s="367"/>
      <c r="C1336" s="367">
        <f>SUM(C1337:C1341)</f>
        <v>0</v>
      </c>
      <c r="D1336" s="368">
        <f>SUM(D1337:D1341)</f>
        <v>0</v>
      </c>
      <c r="E1336" s="273"/>
      <c r="F1336" s="273"/>
      <c r="G1336" s="273"/>
      <c r="H1336" s="273"/>
    </row>
    <row r="1337" spans="1:4" ht="14.25">
      <c r="A1337" s="74" t="s">
        <v>387</v>
      </c>
      <c r="B1337" s="367"/>
      <c r="C1337" s="367"/>
      <c r="D1337" s="368"/>
    </row>
    <row r="1338" spans="1:4" ht="14.25">
      <c r="A1338" s="74" t="s">
        <v>188</v>
      </c>
      <c r="B1338" s="367"/>
      <c r="C1338" s="367"/>
      <c r="D1338" s="368"/>
    </row>
    <row r="1339" spans="1:4" ht="14.25">
      <c r="A1339" s="74" t="s">
        <v>189</v>
      </c>
      <c r="B1339" s="367"/>
      <c r="C1339" s="367"/>
      <c r="D1339" s="368"/>
    </row>
    <row r="1340" spans="1:4" ht="14.25">
      <c r="A1340" s="74" t="s">
        <v>926</v>
      </c>
      <c r="B1340" s="367"/>
      <c r="C1340" s="367"/>
      <c r="D1340" s="368"/>
    </row>
    <row r="1341" spans="1:4" ht="14.25">
      <c r="A1341" s="74" t="s">
        <v>927</v>
      </c>
      <c r="B1341" s="367"/>
      <c r="C1341" s="367"/>
      <c r="D1341" s="368"/>
    </row>
    <row r="1342" spans="1:8" s="273" customFormat="1" ht="14.25">
      <c r="A1342" s="74" t="s">
        <v>280</v>
      </c>
      <c r="B1342" s="367"/>
      <c r="C1342" s="367">
        <f>SUM(C1343:C1347)</f>
        <v>0</v>
      </c>
      <c r="D1342" s="368">
        <f>SUM(D1343:D1347)</f>
        <v>0</v>
      </c>
      <c r="E1342"/>
      <c r="F1342"/>
      <c r="G1342"/>
      <c r="H1342"/>
    </row>
    <row r="1343" spans="1:4" ht="14.25">
      <c r="A1343" s="74" t="s">
        <v>387</v>
      </c>
      <c r="B1343" s="367"/>
      <c r="C1343" s="367"/>
      <c r="D1343" s="368"/>
    </row>
    <row r="1344" spans="1:4" ht="14.25">
      <c r="A1344" s="74" t="s">
        <v>188</v>
      </c>
      <c r="B1344" s="367"/>
      <c r="C1344" s="367"/>
      <c r="D1344" s="368"/>
    </row>
    <row r="1345" spans="1:4" ht="14.25">
      <c r="A1345" s="74" t="s">
        <v>189</v>
      </c>
      <c r="B1345" s="367"/>
      <c r="C1345" s="367"/>
      <c r="D1345" s="368"/>
    </row>
    <row r="1346" spans="1:4" ht="14.25">
      <c r="A1346" s="74" t="s">
        <v>926</v>
      </c>
      <c r="B1346" s="367"/>
      <c r="C1346" s="367"/>
      <c r="D1346" s="368"/>
    </row>
    <row r="1347" spans="1:4" ht="14.25">
      <c r="A1347" s="74" t="s">
        <v>927</v>
      </c>
      <c r="B1347" s="367"/>
      <c r="C1347" s="367"/>
      <c r="D1347" s="368"/>
    </row>
    <row r="1348" spans="1:4" ht="14.25">
      <c r="A1348" s="74" t="s">
        <v>280</v>
      </c>
      <c r="B1348" s="367"/>
      <c r="C1348" s="367"/>
      <c r="D1348" s="368"/>
    </row>
    <row r="1349" spans="1:4" ht="15.75" thickBot="1">
      <c r="A1349" s="217" t="s">
        <v>928</v>
      </c>
      <c r="B1349" s="507"/>
      <c r="C1349" s="507">
        <f>C1329+C1335</f>
        <v>0</v>
      </c>
      <c r="D1349" s="508">
        <f>D1329+D1335</f>
        <v>0</v>
      </c>
    </row>
    <row r="1350" spans="1:4" ht="14.25">
      <c r="A1350" s="361"/>
      <c r="B1350" s="359"/>
      <c r="C1350" s="360"/>
      <c r="D1350" s="360"/>
    </row>
    <row r="1351" spans="1:4" ht="14.25">
      <c r="A1351" s="361"/>
      <c r="B1351" s="359"/>
      <c r="C1351" s="360"/>
      <c r="D1351" s="360"/>
    </row>
    <row r="1352" spans="1:4" ht="15.75" thickBot="1">
      <c r="A1352" s="218" t="s">
        <v>929</v>
      </c>
      <c r="B1352" s="372"/>
      <c r="C1352" s="372"/>
      <c r="D1352" s="372"/>
    </row>
    <row r="1353" spans="1:4" s="427" customFormat="1" ht="30">
      <c r="A1353" s="424" t="s">
        <v>94</v>
      </c>
      <c r="B1353" s="421"/>
      <c r="C1353" s="425">
        <v>2003</v>
      </c>
      <c r="D1353" s="425">
        <v>2002</v>
      </c>
    </row>
    <row r="1354" spans="1:4" ht="14.25">
      <c r="A1354" s="74" t="s">
        <v>930</v>
      </c>
      <c r="B1354" s="367"/>
      <c r="C1354" s="367">
        <f>C1355</f>
        <v>1000000</v>
      </c>
      <c r="D1354" s="368">
        <f>D1355</f>
        <v>0</v>
      </c>
    </row>
    <row r="1355" spans="1:4" ht="14.25">
      <c r="A1355" s="74" t="s">
        <v>371</v>
      </c>
      <c r="B1355" s="367"/>
      <c r="C1355" s="367">
        <v>1000000</v>
      </c>
      <c r="D1355" s="368"/>
    </row>
    <row r="1356" spans="1:4" ht="14.25">
      <c r="A1356" s="74" t="s">
        <v>372</v>
      </c>
      <c r="B1356" s="367"/>
      <c r="C1356" s="367"/>
      <c r="D1356" s="368"/>
    </row>
    <row r="1357" spans="1:4" ht="14.25">
      <c r="A1357" s="74" t="s">
        <v>373</v>
      </c>
      <c r="B1357" s="367"/>
      <c r="C1357" s="367"/>
      <c r="D1357" s="368"/>
    </row>
    <row r="1358" spans="1:4" ht="14.25">
      <c r="A1358" s="74" t="s">
        <v>374</v>
      </c>
      <c r="B1358" s="367"/>
      <c r="C1358" s="367"/>
      <c r="D1358" s="368"/>
    </row>
    <row r="1359" spans="1:4" ht="14.25">
      <c r="A1359" s="74" t="s">
        <v>375</v>
      </c>
      <c r="B1359" s="367"/>
      <c r="C1359" s="367"/>
      <c r="D1359" s="368"/>
    </row>
    <row r="1360" spans="1:4" ht="14.25">
      <c r="A1360" s="74" t="s">
        <v>386</v>
      </c>
      <c r="B1360" s="367"/>
      <c r="C1360" s="367">
        <f>C1361+C1367</f>
        <v>0</v>
      </c>
      <c r="D1360" s="368">
        <f>D1361+D1367</f>
        <v>0</v>
      </c>
    </row>
    <row r="1361" spans="1:8" ht="14.25">
      <c r="A1361" s="74" t="s">
        <v>1332</v>
      </c>
      <c r="B1361" s="367"/>
      <c r="C1361" s="367">
        <f>SUM(C1362:C1366)</f>
        <v>0</v>
      </c>
      <c r="D1361" s="368">
        <f>SUM(D1362:D1366)</f>
        <v>0</v>
      </c>
      <c r="E1361" s="273"/>
      <c r="F1361" s="273"/>
      <c r="G1361" s="273"/>
      <c r="H1361" s="273"/>
    </row>
    <row r="1362" spans="1:4" ht="14.25">
      <c r="A1362" s="74" t="s">
        <v>365</v>
      </c>
      <c r="B1362" s="367"/>
      <c r="C1362" s="367"/>
      <c r="D1362" s="368"/>
    </row>
    <row r="1363" spans="1:4" ht="14.25">
      <c r="A1363" s="74" t="s">
        <v>366</v>
      </c>
      <c r="B1363" s="367"/>
      <c r="C1363" s="367"/>
      <c r="D1363" s="368"/>
    </row>
    <row r="1364" spans="1:4" ht="14.25">
      <c r="A1364" s="74" t="s">
        <v>367</v>
      </c>
      <c r="B1364" s="367"/>
      <c r="C1364" s="367"/>
      <c r="D1364" s="368"/>
    </row>
    <row r="1365" spans="1:4" ht="14.25">
      <c r="A1365" s="74" t="s">
        <v>368</v>
      </c>
      <c r="B1365" s="367"/>
      <c r="C1365" s="367"/>
      <c r="D1365" s="368"/>
    </row>
    <row r="1366" spans="1:4" ht="14.25">
      <c r="A1366" s="74" t="s">
        <v>369</v>
      </c>
      <c r="B1366" s="367"/>
      <c r="C1366" s="367"/>
      <c r="D1366" s="368"/>
    </row>
    <row r="1367" spans="1:8" s="273" customFormat="1" ht="14.25">
      <c r="A1367" s="74" t="s">
        <v>280</v>
      </c>
      <c r="B1367" s="367"/>
      <c r="C1367" s="367">
        <f>SUM(C1368:C1372)</f>
        <v>0</v>
      </c>
      <c r="D1367" s="368">
        <f>SUM(D1368:D1372)</f>
        <v>0</v>
      </c>
      <c r="E1367"/>
      <c r="F1367"/>
      <c r="G1367"/>
      <c r="H1367"/>
    </row>
    <row r="1368" spans="1:4" ht="14.25">
      <c r="A1368" s="74" t="s">
        <v>365</v>
      </c>
      <c r="B1368" s="367"/>
      <c r="C1368" s="367"/>
      <c r="D1368" s="368"/>
    </row>
    <row r="1369" spans="1:4" ht="14.25">
      <c r="A1369" s="74" t="s">
        <v>366</v>
      </c>
      <c r="B1369" s="367"/>
      <c r="C1369" s="367"/>
      <c r="D1369" s="368"/>
    </row>
    <row r="1370" spans="1:4" ht="14.25">
      <c r="A1370" s="74" t="s">
        <v>367</v>
      </c>
      <c r="B1370" s="367"/>
      <c r="C1370" s="367"/>
      <c r="D1370" s="368"/>
    </row>
    <row r="1371" spans="1:4" ht="14.25">
      <c r="A1371" s="74" t="s">
        <v>368</v>
      </c>
      <c r="B1371" s="367"/>
      <c r="C1371" s="367"/>
      <c r="D1371" s="368"/>
    </row>
    <row r="1372" spans="1:4" ht="14.25">
      <c r="A1372" s="74" t="s">
        <v>369</v>
      </c>
      <c r="B1372" s="367"/>
      <c r="C1372" s="367"/>
      <c r="D1372" s="368"/>
    </row>
    <row r="1373" spans="1:4" ht="14.25">
      <c r="A1373" s="74" t="s">
        <v>280</v>
      </c>
      <c r="B1373" s="367"/>
      <c r="C1373" s="367"/>
      <c r="D1373" s="368"/>
    </row>
    <row r="1374" spans="1:4" ht="15.75" thickBot="1">
      <c r="A1374" s="217" t="s">
        <v>370</v>
      </c>
      <c r="B1374" s="507"/>
      <c r="C1374" s="507">
        <f>C1354+C1360</f>
        <v>1000000</v>
      </c>
      <c r="D1374" s="508">
        <f>D1354+D1360</f>
        <v>0</v>
      </c>
    </row>
    <row r="1375" spans="1:4" ht="14.25">
      <c r="A1375" s="361"/>
      <c r="B1375" s="359"/>
      <c r="C1375" s="360"/>
      <c r="D1375" s="360"/>
    </row>
    <row r="1376" spans="1:4" ht="15">
      <c r="A1376" s="269" t="s">
        <v>895</v>
      </c>
      <c r="B1376" s="379"/>
      <c r="C1376" s="380"/>
      <c r="D1376" s="360"/>
    </row>
    <row r="1377" spans="1:4" ht="14.25">
      <c r="A1377" s="378"/>
      <c r="B1377" s="379"/>
      <c r="C1377" s="380"/>
      <c r="D1377" s="360"/>
    </row>
    <row r="1378" spans="1:4" ht="15.75" thickBot="1">
      <c r="A1378" s="218" t="s">
        <v>376</v>
      </c>
      <c r="B1378" s="379"/>
      <c r="C1378" s="380"/>
      <c r="D1378" s="360"/>
    </row>
    <row r="1379" spans="1:4" s="427" customFormat="1" ht="30">
      <c r="A1379" s="420" t="s">
        <v>341</v>
      </c>
      <c r="B1379" s="437"/>
      <c r="C1379" s="421">
        <v>2003</v>
      </c>
      <c r="D1379" s="422">
        <v>2002</v>
      </c>
    </row>
    <row r="1380" spans="1:4" ht="14.25">
      <c r="A1380" s="221" t="s">
        <v>1334</v>
      </c>
      <c r="B1380" s="407"/>
      <c r="C1380" s="367">
        <f>C1381</f>
        <v>311646.07</v>
      </c>
      <c r="D1380" s="555">
        <f>D1381</f>
        <v>24800</v>
      </c>
    </row>
    <row r="1381" spans="1:4" ht="14.25">
      <c r="A1381" s="221" t="s">
        <v>1043</v>
      </c>
      <c r="B1381" s="407"/>
      <c r="C1381" s="367">
        <v>311646.07</v>
      </c>
      <c r="D1381" s="368">
        <v>24800</v>
      </c>
    </row>
    <row r="1382" spans="1:4" ht="14.25">
      <c r="A1382" s="221" t="s">
        <v>95</v>
      </c>
      <c r="B1382" s="407"/>
      <c r="C1382" s="367"/>
      <c r="D1382" s="368"/>
    </row>
    <row r="1383" spans="1:4" ht="14.25">
      <c r="A1383" s="221" t="s">
        <v>1043</v>
      </c>
      <c r="B1383" s="407"/>
      <c r="C1383" s="367"/>
      <c r="D1383" s="368"/>
    </row>
    <row r="1384" spans="1:4" ht="15">
      <c r="A1384" s="265" t="s">
        <v>343</v>
      </c>
      <c r="B1384" s="407"/>
      <c r="C1384" s="480">
        <f>C1380+C1382</f>
        <v>311646.07</v>
      </c>
      <c r="D1384" s="481">
        <f>D1380+D1382</f>
        <v>24800</v>
      </c>
    </row>
    <row r="1385" spans="1:4" ht="15" thickBot="1">
      <c r="A1385" s="266" t="s">
        <v>344</v>
      </c>
      <c r="B1385" s="408"/>
      <c r="C1385" s="370">
        <f>C1381+C1383</f>
        <v>311646.07</v>
      </c>
      <c r="D1385" s="371">
        <f>D1381+D1383</f>
        <v>24800</v>
      </c>
    </row>
    <row r="1386" spans="1:8" ht="14.25">
      <c r="A1386" s="361"/>
      <c r="B1386" s="379"/>
      <c r="C1386" s="372"/>
      <c r="D1386" s="372"/>
      <c r="E1386" s="273"/>
      <c r="F1386" s="273"/>
      <c r="G1386" s="273"/>
      <c r="H1386" s="273"/>
    </row>
    <row r="1387" spans="1:4" ht="15.75" thickBot="1">
      <c r="A1387" s="218" t="s">
        <v>345</v>
      </c>
      <c r="B1387" s="359"/>
      <c r="C1387" s="372"/>
      <c r="D1387" s="372"/>
    </row>
    <row r="1388" spans="1:4" s="427" customFormat="1" ht="30">
      <c r="A1388" s="420" t="s">
        <v>1071</v>
      </c>
      <c r="B1388" s="437"/>
      <c r="C1388" s="421">
        <v>2003</v>
      </c>
      <c r="D1388" s="422">
        <v>2002</v>
      </c>
    </row>
    <row r="1389" spans="1:4" ht="14.25">
      <c r="A1389" s="221" t="s">
        <v>1072</v>
      </c>
      <c r="B1389" s="407"/>
      <c r="C1389" s="495">
        <f>C1390</f>
        <v>311646.07</v>
      </c>
      <c r="D1389" s="495">
        <f>D1390</f>
        <v>24800</v>
      </c>
    </row>
    <row r="1390" spans="1:4" ht="14.25">
      <c r="A1390" s="221" t="s">
        <v>96</v>
      </c>
      <c r="B1390" s="407"/>
      <c r="C1390" s="495">
        <f>C1391</f>
        <v>311646.07</v>
      </c>
      <c r="D1390" s="495">
        <f>D1391</f>
        <v>24800</v>
      </c>
    </row>
    <row r="1391" spans="1:4" ht="14.25">
      <c r="A1391" s="221" t="s">
        <v>1073</v>
      </c>
      <c r="B1391" s="407"/>
      <c r="C1391" s="495">
        <f>C1384</f>
        <v>311646.07</v>
      </c>
      <c r="D1391" s="502">
        <f>D1384</f>
        <v>24800</v>
      </c>
    </row>
    <row r="1392" spans="1:8" s="273" customFormat="1" ht="14.25">
      <c r="A1392" s="221" t="s">
        <v>95</v>
      </c>
      <c r="B1392" s="407"/>
      <c r="C1392" s="495"/>
      <c r="D1392" s="502"/>
      <c r="E1392"/>
      <c r="F1392"/>
      <c r="G1392"/>
      <c r="H1392"/>
    </row>
    <row r="1393" spans="1:4" ht="14.25">
      <c r="A1393" s="221" t="s">
        <v>1073</v>
      </c>
      <c r="B1393" s="407"/>
      <c r="C1393" s="495"/>
      <c r="D1393" s="502"/>
    </row>
    <row r="1394" spans="1:8" ht="14.25">
      <c r="A1394" s="221" t="s">
        <v>1074</v>
      </c>
      <c r="B1394" s="407"/>
      <c r="C1394" s="495">
        <f>C1395+C1397</f>
        <v>0</v>
      </c>
      <c r="D1394" s="502">
        <f>D1395+D1397</f>
        <v>0</v>
      </c>
      <c r="E1394" s="273"/>
      <c r="F1394" s="273"/>
      <c r="G1394" s="273"/>
      <c r="H1394" s="273"/>
    </row>
    <row r="1395" spans="1:4" ht="14.25">
      <c r="A1395" s="221" t="s">
        <v>96</v>
      </c>
      <c r="B1395" s="407"/>
      <c r="C1395" s="495"/>
      <c r="D1395" s="502"/>
    </row>
    <row r="1396" spans="1:4" ht="14.25">
      <c r="A1396" s="221" t="s">
        <v>1073</v>
      </c>
      <c r="B1396" s="407"/>
      <c r="C1396" s="495"/>
      <c r="D1396" s="502"/>
    </row>
    <row r="1397" spans="1:4" ht="14.25">
      <c r="A1397" s="221" t="s">
        <v>95</v>
      </c>
      <c r="B1397" s="407"/>
      <c r="C1397" s="495"/>
      <c r="D1397" s="502"/>
    </row>
    <row r="1398" spans="1:4" ht="14.25">
      <c r="A1398" s="221" t="s">
        <v>1073</v>
      </c>
      <c r="B1398" s="407"/>
      <c r="C1398" s="495"/>
      <c r="D1398" s="502"/>
    </row>
    <row r="1399" spans="1:4" ht="15">
      <c r="A1399" s="265" t="s">
        <v>343</v>
      </c>
      <c r="B1399" s="407"/>
      <c r="C1399" s="500">
        <f>C1394+C1389</f>
        <v>311646.07</v>
      </c>
      <c r="D1399" s="501">
        <f>D1394+D1389</f>
        <v>24800</v>
      </c>
    </row>
    <row r="1400" spans="1:8" s="273" customFormat="1" ht="15" thickBot="1">
      <c r="A1400" s="266" t="s">
        <v>344</v>
      </c>
      <c r="B1400" s="408"/>
      <c r="C1400" s="503">
        <f>C1391+C1393+C1396+C1398</f>
        <v>311646.07</v>
      </c>
      <c r="D1400" s="553">
        <f>D1391+D1393+D1396+D1398</f>
        <v>24800</v>
      </c>
      <c r="E1400"/>
      <c r="F1400"/>
      <c r="G1400"/>
      <c r="H1400"/>
    </row>
    <row r="1401" spans="1:4" ht="14.25">
      <c r="A1401" s="267"/>
      <c r="B1401" s="379"/>
      <c r="C1401" s="410"/>
      <c r="D1401" s="410"/>
    </row>
    <row r="1402" spans="1:4" ht="14.25">
      <c r="A1402" s="361"/>
      <c r="B1402" s="359"/>
      <c r="C1402" s="372"/>
      <c r="D1402" s="372"/>
    </row>
    <row r="1403" spans="1:4" ht="15.75" thickBot="1">
      <c r="A1403" s="218" t="s">
        <v>1075</v>
      </c>
      <c r="B1403" s="359"/>
      <c r="C1403" s="372"/>
      <c r="D1403" s="372"/>
    </row>
    <row r="1404" spans="1:4" s="427" customFormat="1" ht="30">
      <c r="A1404" s="420" t="s">
        <v>1076</v>
      </c>
      <c r="B1404" s="437"/>
      <c r="C1404" s="421">
        <v>2003</v>
      </c>
      <c r="D1404" s="422">
        <v>2002</v>
      </c>
    </row>
    <row r="1405" spans="1:4" ht="14.25">
      <c r="A1405" s="221" t="s">
        <v>97</v>
      </c>
      <c r="B1405" s="407"/>
      <c r="C1405" s="367"/>
      <c r="D1405" s="368"/>
    </row>
    <row r="1406" spans="1:4" ht="14.25">
      <c r="A1406" s="221" t="s">
        <v>342</v>
      </c>
      <c r="B1406" s="407"/>
      <c r="C1406" s="367"/>
      <c r="D1406" s="368"/>
    </row>
    <row r="1407" spans="1:4" ht="14.25">
      <c r="A1407" s="221" t="s">
        <v>98</v>
      </c>
      <c r="B1407" s="407"/>
      <c r="C1407" s="367"/>
      <c r="D1407" s="368"/>
    </row>
    <row r="1408" spans="1:4" ht="14.25">
      <c r="A1408" s="221" t="s">
        <v>342</v>
      </c>
      <c r="B1408" s="407"/>
      <c r="C1408" s="367"/>
      <c r="D1408" s="368"/>
    </row>
    <row r="1409" spans="1:4" ht="15">
      <c r="A1409" s="265" t="s">
        <v>1077</v>
      </c>
      <c r="B1409" s="407"/>
      <c r="C1409" s="480">
        <f>C1405+C1407</f>
        <v>0</v>
      </c>
      <c r="D1409" s="481">
        <f>D1405+D1407</f>
        <v>0</v>
      </c>
    </row>
    <row r="1410" spans="1:4" ht="15" thickBot="1">
      <c r="A1410" s="266" t="s">
        <v>344</v>
      </c>
      <c r="B1410" s="408"/>
      <c r="C1410" s="370">
        <f>C1406+C1408</f>
        <v>0</v>
      </c>
      <c r="D1410" s="371">
        <f>D1406+D1408</f>
        <v>0</v>
      </c>
    </row>
    <row r="1411" spans="1:8" ht="14.25">
      <c r="A1411" s="361"/>
      <c r="B1411" s="359"/>
      <c r="C1411" s="372"/>
      <c r="D1411" s="372"/>
      <c r="E1411" s="273"/>
      <c r="F1411" s="273"/>
      <c r="G1411" s="273"/>
      <c r="H1411" s="273"/>
    </row>
    <row r="1412" spans="1:4" ht="15.75" thickBot="1">
      <c r="A1412" s="218" t="s">
        <v>1078</v>
      </c>
      <c r="B1412" s="359"/>
      <c r="C1412" s="372"/>
      <c r="D1412" s="372"/>
    </row>
    <row r="1413" spans="1:4" s="427" customFormat="1" ht="30">
      <c r="A1413" s="420" t="s">
        <v>1079</v>
      </c>
      <c r="B1413" s="437"/>
      <c r="C1413" s="421">
        <v>2003</v>
      </c>
      <c r="D1413" s="422">
        <v>2002</v>
      </c>
    </row>
    <row r="1414" spans="1:4" ht="15">
      <c r="A1414" s="221" t="s">
        <v>1072</v>
      </c>
      <c r="B1414" s="407"/>
      <c r="C1414" s="480">
        <f>C1416+C1418</f>
        <v>0</v>
      </c>
      <c r="D1414" s="481">
        <f>D1416+D1418</f>
        <v>0</v>
      </c>
    </row>
    <row r="1415" spans="1:4" ht="14.25">
      <c r="A1415" s="221" t="s">
        <v>344</v>
      </c>
      <c r="B1415" s="407"/>
      <c r="C1415" s="367">
        <f>C1417+C1419</f>
        <v>0</v>
      </c>
      <c r="D1415" s="368">
        <f>D1417+D1419</f>
        <v>0</v>
      </c>
    </row>
    <row r="1416" spans="1:4" ht="14.25">
      <c r="A1416" s="221" t="s">
        <v>97</v>
      </c>
      <c r="B1416" s="407"/>
      <c r="C1416" s="367"/>
      <c r="D1416" s="368"/>
    </row>
    <row r="1417" spans="1:8" s="273" customFormat="1" ht="14.25">
      <c r="A1417" s="221" t="s">
        <v>342</v>
      </c>
      <c r="B1417" s="407"/>
      <c r="C1417" s="367"/>
      <c r="D1417" s="368"/>
      <c r="E1417"/>
      <c r="F1417"/>
      <c r="G1417"/>
      <c r="H1417"/>
    </row>
    <row r="1418" spans="1:4" ht="14.25">
      <c r="A1418" s="221" t="s">
        <v>98</v>
      </c>
      <c r="B1418" s="407"/>
      <c r="C1418" s="367"/>
      <c r="D1418" s="368"/>
    </row>
    <row r="1419" spans="1:4" ht="14.25">
      <c r="A1419" s="221" t="s">
        <v>342</v>
      </c>
      <c r="B1419" s="407"/>
      <c r="C1419" s="367"/>
      <c r="D1419" s="368"/>
    </row>
    <row r="1420" spans="1:4" ht="15">
      <c r="A1420" s="221" t="s">
        <v>1074</v>
      </c>
      <c r="B1420" s="407"/>
      <c r="C1420" s="480">
        <f>C1422+C1424</f>
        <v>0</v>
      </c>
      <c r="D1420" s="481">
        <f>D1422+D1424</f>
        <v>0</v>
      </c>
    </row>
    <row r="1421" spans="1:4" ht="14.25">
      <c r="A1421" s="221" t="s">
        <v>344</v>
      </c>
      <c r="B1421" s="407"/>
      <c r="C1421" s="367">
        <f>C1423+C1425</f>
        <v>0</v>
      </c>
      <c r="D1421" s="368">
        <f>D1423+D1425</f>
        <v>0</v>
      </c>
    </row>
    <row r="1422" spans="1:4" ht="14.25">
      <c r="A1422" s="221" t="s">
        <v>97</v>
      </c>
      <c r="B1422" s="407"/>
      <c r="C1422" s="367"/>
      <c r="D1422" s="368"/>
    </row>
    <row r="1423" spans="1:4" ht="14.25">
      <c r="A1423" s="221" t="s">
        <v>342</v>
      </c>
      <c r="B1423" s="407"/>
      <c r="C1423" s="367"/>
      <c r="D1423" s="368"/>
    </row>
    <row r="1424" spans="1:4" ht="14.25">
      <c r="A1424" s="221" t="s">
        <v>98</v>
      </c>
      <c r="B1424" s="407"/>
      <c r="C1424" s="367"/>
      <c r="D1424" s="368"/>
    </row>
    <row r="1425" spans="1:4" ht="14.25">
      <c r="A1425" s="221" t="s">
        <v>342</v>
      </c>
      <c r="B1425" s="407"/>
      <c r="C1425" s="367"/>
      <c r="D1425" s="368"/>
    </row>
    <row r="1426" spans="1:4" ht="15">
      <c r="A1426" s="265" t="s">
        <v>1077</v>
      </c>
      <c r="B1426" s="411"/>
      <c r="C1426" s="480">
        <f>C1420+C1414</f>
        <v>0</v>
      </c>
      <c r="D1426" s="481">
        <f>D1420+D1414</f>
        <v>0</v>
      </c>
    </row>
    <row r="1427" spans="1:4" ht="15" thickBot="1">
      <c r="A1427" s="266" t="s">
        <v>344</v>
      </c>
      <c r="B1427" s="408"/>
      <c r="C1427" s="370"/>
      <c r="D1427" s="371"/>
    </row>
    <row r="1428" spans="1:4" ht="14.25">
      <c r="A1428" s="267"/>
      <c r="B1428" s="379"/>
      <c r="C1428" s="380"/>
      <c r="D1428" s="380"/>
    </row>
    <row r="1429" spans="1:4" ht="14.25">
      <c r="A1429" s="361"/>
      <c r="B1429" s="359"/>
      <c r="C1429" s="372"/>
      <c r="D1429" s="372"/>
    </row>
    <row r="1430" spans="1:4" ht="15.75" thickBot="1">
      <c r="A1430" s="218" t="s">
        <v>1080</v>
      </c>
      <c r="B1430" s="359"/>
      <c r="C1430" s="372"/>
      <c r="D1430" s="372"/>
    </row>
    <row r="1431" spans="1:4" s="427" customFormat="1" ht="15">
      <c r="A1431" s="420" t="s">
        <v>1081</v>
      </c>
      <c r="B1431" s="437"/>
      <c r="C1431" s="421">
        <v>2003</v>
      </c>
      <c r="D1431" s="422">
        <v>2002</v>
      </c>
    </row>
    <row r="1432" spans="1:4" ht="14.25">
      <c r="A1432" s="221" t="s">
        <v>896</v>
      </c>
      <c r="B1432" s="407"/>
      <c r="C1432" s="478">
        <v>66082.23</v>
      </c>
      <c r="D1432" s="368">
        <v>53231.92</v>
      </c>
    </row>
    <row r="1433" spans="1:4" ht="14.25">
      <c r="A1433" s="221" t="s">
        <v>897</v>
      </c>
      <c r="B1433" s="407"/>
      <c r="C1433" s="478">
        <v>41729.31</v>
      </c>
      <c r="D1433" s="368">
        <v>41987.4</v>
      </c>
    </row>
    <row r="1434" spans="1:4" ht="14.25">
      <c r="A1434" s="221" t="s">
        <v>1082</v>
      </c>
      <c r="B1434" s="407"/>
      <c r="C1434" s="478">
        <f>616666.44+21514.94</f>
        <v>638181.3799999999</v>
      </c>
      <c r="D1434" s="368">
        <v>1322223.78</v>
      </c>
    </row>
    <row r="1435" spans="1:4" ht="14.25">
      <c r="A1435" s="221" t="s">
        <v>1083</v>
      </c>
      <c r="B1435" s="407"/>
      <c r="C1435" s="478">
        <v>39032.18</v>
      </c>
      <c r="D1435" s="368">
        <v>227557.69</v>
      </c>
    </row>
    <row r="1436" spans="1:4" ht="14.25">
      <c r="A1436" s="221" t="s">
        <v>1084</v>
      </c>
      <c r="B1436" s="407"/>
      <c r="C1436" s="478">
        <v>333764.64</v>
      </c>
      <c r="D1436" s="368">
        <v>519910.21</v>
      </c>
    </row>
    <row r="1437" spans="1:4" ht="14.25">
      <c r="A1437" s="221" t="s">
        <v>1085</v>
      </c>
      <c r="B1437" s="407"/>
      <c r="C1437" s="478">
        <v>16239.66</v>
      </c>
      <c r="D1437" s="368">
        <v>37163.26</v>
      </c>
    </row>
    <row r="1438" spans="1:4" ht="14.25">
      <c r="A1438" s="221" t="s">
        <v>1086</v>
      </c>
      <c r="B1438" s="407"/>
      <c r="C1438" s="478">
        <f>9868.8+18524.12+29000</f>
        <v>57392.92</v>
      </c>
      <c r="D1438" s="368">
        <v>91965.05</v>
      </c>
    </row>
    <row r="1439" spans="1:8" ht="14.25">
      <c r="A1439" s="221" t="s">
        <v>1027</v>
      </c>
      <c r="B1439" s="407"/>
      <c r="C1439" s="478"/>
      <c r="D1439" s="368"/>
      <c r="E1439" s="273"/>
      <c r="F1439" s="273"/>
      <c r="G1439" s="273"/>
      <c r="H1439" s="273"/>
    </row>
    <row r="1440" spans="1:4" ht="15">
      <c r="A1440" s="265" t="s">
        <v>1087</v>
      </c>
      <c r="B1440" s="407"/>
      <c r="C1440" s="480">
        <f>SUM(C1432:C1438)</f>
        <v>1192422.3199999998</v>
      </c>
      <c r="D1440" s="481">
        <f>SUM(D1432:D1438)</f>
        <v>2294039.3099999996</v>
      </c>
    </row>
    <row r="1441" spans="1:4" ht="14.25">
      <c r="A1441" s="221" t="s">
        <v>1088</v>
      </c>
      <c r="B1441" s="407"/>
      <c r="C1441" s="367"/>
      <c r="D1441" s="368">
        <v>-16151.78</v>
      </c>
    </row>
    <row r="1442" spans="1:4" ht="28.5">
      <c r="A1442" s="221" t="s">
        <v>1089</v>
      </c>
      <c r="B1442" s="407"/>
      <c r="C1442" s="367"/>
      <c r="D1442" s="368"/>
    </row>
    <row r="1443" spans="1:4" ht="14.25">
      <c r="A1443" s="221" t="s">
        <v>380</v>
      </c>
      <c r="B1443" s="407"/>
      <c r="C1443" s="367"/>
      <c r="D1443" s="368"/>
    </row>
    <row r="1444" spans="1:4" ht="14.25">
      <c r="A1444" s="221" t="s">
        <v>381</v>
      </c>
      <c r="B1444" s="407"/>
      <c r="C1444" s="367">
        <f>-(C1440+C1441)+C1445</f>
        <v>-1170907.38</v>
      </c>
      <c r="D1444" s="555">
        <f>-(D1440+D1441)</f>
        <v>-2277887.53</v>
      </c>
    </row>
    <row r="1445" spans="1:8" s="273" customFormat="1" ht="15" thickBot="1">
      <c r="A1445" s="266" t="s">
        <v>382</v>
      </c>
      <c r="B1445" s="408"/>
      <c r="C1445" s="583">
        <f>C10</f>
        <v>21514.94</v>
      </c>
      <c r="D1445" s="370">
        <v>0</v>
      </c>
      <c r="E1445"/>
      <c r="F1445"/>
      <c r="G1445"/>
      <c r="H1445"/>
    </row>
    <row r="1446" spans="1:4" ht="14.25">
      <c r="A1446" s="361"/>
      <c r="B1446" s="359"/>
      <c r="C1446" s="372"/>
      <c r="D1446" s="372"/>
    </row>
    <row r="1447" spans="1:4" ht="15.75" thickBot="1">
      <c r="A1447" s="218" t="s">
        <v>383</v>
      </c>
      <c r="B1447" s="359"/>
      <c r="C1447" s="372"/>
      <c r="D1447" s="394"/>
    </row>
    <row r="1448" spans="1:4" s="427" customFormat="1" ht="15">
      <c r="A1448" s="420" t="s">
        <v>384</v>
      </c>
      <c r="B1448" s="437"/>
      <c r="C1448" s="421">
        <v>2003</v>
      </c>
      <c r="D1448" s="422">
        <v>2002</v>
      </c>
    </row>
    <row r="1449" spans="1:4" ht="14.25">
      <c r="A1449" s="221" t="s">
        <v>385</v>
      </c>
      <c r="B1449" s="407"/>
      <c r="C1449" s="367">
        <f>C1450</f>
        <v>0</v>
      </c>
      <c r="D1449" s="368">
        <f>D1450</f>
        <v>167970.57</v>
      </c>
    </row>
    <row r="1450" spans="1:4" ht="14.25">
      <c r="A1450" s="221" t="s">
        <v>1335</v>
      </c>
      <c r="B1450" s="407"/>
      <c r="C1450" s="367"/>
      <c r="D1450" s="368">
        <v>167970.57</v>
      </c>
    </row>
    <row r="1451" spans="1:4" ht="14.25">
      <c r="A1451" s="221" t="s">
        <v>1094</v>
      </c>
      <c r="B1451" s="407"/>
      <c r="C1451" s="367">
        <f>SUM(C1452:C1453)</f>
        <v>31698.43</v>
      </c>
      <c r="D1451" s="368">
        <f>SUM(D1452:D1453)</f>
        <v>228217.12</v>
      </c>
    </row>
    <row r="1452" spans="1:4" ht="14.25">
      <c r="A1452" s="221" t="s">
        <v>47</v>
      </c>
      <c r="B1452" s="407"/>
      <c r="C1452" s="478">
        <v>3448.8</v>
      </c>
      <c r="D1452" s="479">
        <v>1850</v>
      </c>
    </row>
    <row r="1453" spans="1:4" ht="14.25">
      <c r="A1453" s="221" t="s">
        <v>48</v>
      </c>
      <c r="B1453" s="411"/>
      <c r="C1453" s="551">
        <v>28249.63</v>
      </c>
      <c r="D1453" s="552">
        <v>226367.12</v>
      </c>
    </row>
    <row r="1454" spans="1:4" ht="15.75" thickBot="1">
      <c r="A1454" s="268" t="s">
        <v>1095</v>
      </c>
      <c r="B1454" s="408"/>
      <c r="C1454" s="507">
        <f>C1449+C1451</f>
        <v>31698.43</v>
      </c>
      <c r="D1454" s="508">
        <f>D1449+D1451</f>
        <v>396187.69</v>
      </c>
    </row>
    <row r="1455" spans="1:4" ht="14.25">
      <c r="A1455" s="267"/>
      <c r="B1455" s="379"/>
      <c r="C1455" s="380"/>
      <c r="D1455" s="380"/>
    </row>
    <row r="1456" spans="1:4" ht="14.25">
      <c r="A1456" s="361"/>
      <c r="B1456" s="359"/>
      <c r="C1456" s="372"/>
      <c r="D1456" s="372"/>
    </row>
    <row r="1457" spans="1:4" s="427" customFormat="1" ht="15.75" thickBot="1">
      <c r="A1457" s="434" t="s">
        <v>1096</v>
      </c>
      <c r="B1457" s="435"/>
      <c r="C1457" s="436"/>
      <c r="D1457" s="436"/>
    </row>
    <row r="1458" spans="1:4" s="427" customFormat="1" ht="15">
      <c r="A1458" s="420" t="s">
        <v>1097</v>
      </c>
      <c r="B1458" s="437"/>
      <c r="C1458" s="421">
        <v>2003</v>
      </c>
      <c r="D1458" s="422">
        <v>2002</v>
      </c>
    </row>
    <row r="1459" spans="1:4" ht="14.25">
      <c r="A1459" s="221" t="s">
        <v>1098</v>
      </c>
      <c r="B1459" s="407"/>
      <c r="C1459" s="478">
        <f>C1460</f>
        <v>0</v>
      </c>
      <c r="D1459" s="368">
        <f>D1460</f>
        <v>83065.64</v>
      </c>
    </row>
    <row r="1460" spans="1:8" ht="14.25">
      <c r="A1460" s="221" t="s">
        <v>1337</v>
      </c>
      <c r="B1460" s="407"/>
      <c r="C1460" s="478"/>
      <c r="D1460" s="479">
        <v>83065.64</v>
      </c>
      <c r="E1460" s="273"/>
      <c r="F1460" s="273"/>
      <c r="G1460" s="273"/>
      <c r="H1460" s="273"/>
    </row>
    <row r="1461" spans="1:4" ht="14.25">
      <c r="A1461" s="221" t="s">
        <v>1094</v>
      </c>
      <c r="B1461" s="407"/>
      <c r="C1461" s="478">
        <f>SUM(C1462:C1463)</f>
        <v>24860.58</v>
      </c>
      <c r="D1461" s="478">
        <f>SUM(D1462:D1463)</f>
        <v>251068.24000000002</v>
      </c>
    </row>
    <row r="1462" spans="1:4" ht="14.25">
      <c r="A1462" s="221" t="s">
        <v>1091</v>
      </c>
      <c r="B1462" s="411"/>
      <c r="C1462" s="484"/>
      <c r="D1462" s="485">
        <v>16257.35</v>
      </c>
    </row>
    <row r="1463" spans="1:4" ht="14.25">
      <c r="A1463" s="221" t="s">
        <v>1336</v>
      </c>
      <c r="B1463" s="411"/>
      <c r="C1463" s="484">
        <f>24860.58-C1460</f>
        <v>24860.58</v>
      </c>
      <c r="D1463" s="485">
        <v>234810.89</v>
      </c>
    </row>
    <row r="1464" spans="1:8" s="273" customFormat="1" ht="15.75" thickBot="1">
      <c r="A1464" s="268" t="s">
        <v>1099</v>
      </c>
      <c r="B1464" s="408"/>
      <c r="C1464" s="528">
        <f>C1459+C1461</f>
        <v>24860.58</v>
      </c>
      <c r="D1464" s="508">
        <f>D1459+D1461</f>
        <v>334133.88</v>
      </c>
      <c r="E1464"/>
      <c r="F1464"/>
      <c r="G1464"/>
      <c r="H1464"/>
    </row>
    <row r="1465" spans="1:4" ht="14.25">
      <c r="A1465" s="361"/>
      <c r="B1465" s="359"/>
      <c r="C1465" s="372"/>
      <c r="D1465" s="372"/>
    </row>
    <row r="1466" spans="1:4" ht="14.25">
      <c r="A1466" s="406"/>
      <c r="B1466" s="359"/>
      <c r="C1466" s="372"/>
      <c r="D1466" s="372"/>
    </row>
    <row r="1467" spans="1:8" ht="15.75" thickBot="1">
      <c r="A1467" s="218" t="s">
        <v>1100</v>
      </c>
      <c r="B1467" s="359"/>
      <c r="C1467" s="372"/>
      <c r="D1467" s="372"/>
      <c r="E1467" s="273"/>
      <c r="F1467" s="273"/>
      <c r="G1467" s="273"/>
      <c r="H1467" s="273"/>
    </row>
    <row r="1468" spans="1:4" s="427" customFormat="1" ht="30">
      <c r="A1468" s="420" t="s">
        <v>1101</v>
      </c>
      <c r="B1468" s="437"/>
      <c r="C1468" s="421">
        <v>2003</v>
      </c>
      <c r="D1468" s="422">
        <v>2002</v>
      </c>
    </row>
    <row r="1469" spans="1:4" ht="14.25">
      <c r="A1469" s="221" t="s">
        <v>1102</v>
      </c>
      <c r="B1469" s="407"/>
      <c r="C1469" s="367">
        <f>SUM(C1470:C1474)</f>
        <v>0</v>
      </c>
      <c r="D1469" s="368">
        <f>SUM(D1470:D1474)</f>
        <v>0</v>
      </c>
    </row>
    <row r="1470" spans="1:4" ht="14.25">
      <c r="A1470" s="221" t="s">
        <v>1178</v>
      </c>
      <c r="B1470" s="407"/>
      <c r="C1470" s="367"/>
      <c r="D1470" s="368"/>
    </row>
    <row r="1471" spans="1:4" ht="14.25">
      <c r="A1471" s="221" t="s">
        <v>1179</v>
      </c>
      <c r="B1471" s="407"/>
      <c r="C1471" s="367"/>
      <c r="D1471" s="368"/>
    </row>
    <row r="1472" spans="1:4" ht="14.25">
      <c r="A1472" s="221" t="s">
        <v>1180</v>
      </c>
      <c r="B1472" s="407"/>
      <c r="C1472" s="367"/>
      <c r="D1472" s="368"/>
    </row>
    <row r="1473" spans="1:8" s="273" customFormat="1" ht="14.25">
      <c r="A1473" s="221" t="s">
        <v>1181</v>
      </c>
      <c r="B1473" s="407"/>
      <c r="C1473" s="367"/>
      <c r="D1473" s="368"/>
      <c r="E1473"/>
      <c r="F1473"/>
      <c r="G1473"/>
      <c r="H1473"/>
    </row>
    <row r="1474" spans="1:4" ht="14.25">
      <c r="A1474" s="221" t="s">
        <v>1182</v>
      </c>
      <c r="B1474" s="407"/>
      <c r="C1474" s="367"/>
      <c r="D1474" s="368"/>
    </row>
    <row r="1475" spans="1:4" ht="14.25">
      <c r="A1475" s="221" t="s">
        <v>1103</v>
      </c>
      <c r="B1475" s="407"/>
      <c r="C1475" s="367"/>
      <c r="D1475" s="368"/>
    </row>
    <row r="1476" spans="1:8" ht="15.75" thickBot="1">
      <c r="A1476" s="268" t="s">
        <v>1104</v>
      </c>
      <c r="B1476" s="408"/>
      <c r="C1476" s="507">
        <f>C1475+C1469</f>
        <v>0</v>
      </c>
      <c r="D1476" s="508">
        <f>D1475+D1469</f>
        <v>0</v>
      </c>
      <c r="E1476" s="273"/>
      <c r="F1476" s="273"/>
      <c r="G1476" s="273"/>
      <c r="H1476" s="273"/>
    </row>
    <row r="1477" spans="1:4" ht="14.25">
      <c r="A1477" s="361"/>
      <c r="B1477" s="359"/>
      <c r="C1477" s="372"/>
      <c r="D1477" s="372"/>
    </row>
    <row r="1478" spans="1:4" ht="15.75" thickBot="1">
      <c r="A1478" s="218" t="s">
        <v>1106</v>
      </c>
      <c r="B1478" s="359"/>
      <c r="C1478" s="372"/>
      <c r="D1478" s="372"/>
    </row>
    <row r="1479" spans="1:4" s="427" customFormat="1" ht="15">
      <c r="A1479" s="420" t="s">
        <v>1107</v>
      </c>
      <c r="B1479" s="668"/>
      <c r="C1479" s="421">
        <v>2003</v>
      </c>
      <c r="D1479" s="422">
        <v>2002</v>
      </c>
    </row>
    <row r="1480" spans="1:4" ht="14.25">
      <c r="A1480" s="221" t="s">
        <v>1108</v>
      </c>
      <c r="B1480" s="669"/>
      <c r="C1480" s="367">
        <f>C1481+C1487</f>
        <v>418006.85000000003</v>
      </c>
      <c r="D1480" s="479">
        <f>D1481+D1487</f>
        <v>1141555.39</v>
      </c>
    </row>
    <row r="1481" spans="1:4" ht="14.25">
      <c r="A1481" s="221" t="s">
        <v>1109</v>
      </c>
      <c r="B1481" s="671"/>
      <c r="C1481" s="478">
        <f>SUM(C1482:C1486)</f>
        <v>407491.98000000004</v>
      </c>
      <c r="D1481" s="556">
        <f>SUM(D1482:D1486)</f>
        <v>1045709.09</v>
      </c>
    </row>
    <row r="1482" spans="1:8" s="273" customFormat="1" ht="14.25">
      <c r="A1482" s="221" t="s">
        <v>1178</v>
      </c>
      <c r="B1482" s="669"/>
      <c r="C1482" s="367">
        <v>262437.34</v>
      </c>
      <c r="D1482" s="479">
        <v>843152.72</v>
      </c>
      <c r="E1482"/>
      <c r="F1482"/>
      <c r="G1482"/>
      <c r="H1482"/>
    </row>
    <row r="1483" spans="1:4" ht="14.25">
      <c r="A1483" s="221" t="s">
        <v>1179</v>
      </c>
      <c r="B1483" s="669"/>
      <c r="C1483" s="367"/>
      <c r="D1483" s="479"/>
    </row>
    <row r="1484" spans="1:4" ht="14.25">
      <c r="A1484" s="221" t="s">
        <v>1180</v>
      </c>
      <c r="B1484" s="669"/>
      <c r="C1484" s="367">
        <v>74383.56</v>
      </c>
      <c r="D1484" s="479">
        <v>56753.41</v>
      </c>
    </row>
    <row r="1485" spans="1:4" ht="14.25">
      <c r="A1485" s="221" t="s">
        <v>1181</v>
      </c>
      <c r="B1485" s="669"/>
      <c r="C1485" s="367"/>
      <c r="D1485" s="479"/>
    </row>
    <row r="1486" spans="1:4" ht="14.25">
      <c r="A1486" s="221" t="s">
        <v>1182</v>
      </c>
      <c r="B1486" s="669"/>
      <c r="C1486" s="367">
        <v>70671.08</v>
      </c>
      <c r="D1486" s="479">
        <v>145802.96</v>
      </c>
    </row>
    <row r="1487" spans="1:8" ht="14.25">
      <c r="A1487" s="221" t="s">
        <v>1112</v>
      </c>
      <c r="B1487" s="669"/>
      <c r="C1487" s="367">
        <v>10514.87</v>
      </c>
      <c r="D1487" s="479">
        <v>95846.3</v>
      </c>
      <c r="E1487" s="273"/>
      <c r="F1487" s="273"/>
      <c r="G1487" s="273"/>
      <c r="H1487" s="273"/>
    </row>
    <row r="1488" spans="1:4" ht="14.25">
      <c r="A1488" s="221" t="s">
        <v>1110</v>
      </c>
      <c r="B1488" s="669"/>
      <c r="C1488" s="367">
        <f>C1489+C1495</f>
        <v>72515.04999999999</v>
      </c>
      <c r="D1488" s="479">
        <f>D1489+D1495</f>
        <v>486992.31</v>
      </c>
    </row>
    <row r="1489" spans="1:4" ht="14.25">
      <c r="A1489" s="221" t="s">
        <v>1109</v>
      </c>
      <c r="B1489" s="669"/>
      <c r="C1489" s="367"/>
      <c r="D1489" s="479"/>
    </row>
    <row r="1490" spans="1:4" ht="14.25">
      <c r="A1490" s="221" t="s">
        <v>1178</v>
      </c>
      <c r="B1490" s="669"/>
      <c r="C1490" s="367"/>
      <c r="D1490" s="479"/>
    </row>
    <row r="1491" spans="1:4" ht="14.25">
      <c r="A1491" s="221" t="s">
        <v>1179</v>
      </c>
      <c r="B1491" s="669"/>
      <c r="C1491" s="367"/>
      <c r="D1491" s="479"/>
    </row>
    <row r="1492" spans="1:4" ht="14.25">
      <c r="A1492" s="221" t="s">
        <v>1180</v>
      </c>
      <c r="B1492" s="669"/>
      <c r="C1492" s="367"/>
      <c r="D1492" s="479"/>
    </row>
    <row r="1493" spans="1:8" s="273" customFormat="1" ht="14.25">
      <c r="A1493" s="221" t="s">
        <v>1113</v>
      </c>
      <c r="B1493" s="669"/>
      <c r="C1493" s="367"/>
      <c r="D1493" s="479"/>
      <c r="E1493"/>
      <c r="F1493"/>
      <c r="G1493"/>
      <c r="H1493"/>
    </row>
    <row r="1494" spans="1:4" ht="14.25">
      <c r="A1494" s="221" t="s">
        <v>1182</v>
      </c>
      <c r="B1494" s="669"/>
      <c r="C1494" s="367"/>
      <c r="D1494" s="479"/>
    </row>
    <row r="1495" spans="1:4" ht="14.25">
      <c r="A1495" s="221" t="s">
        <v>1112</v>
      </c>
      <c r="B1495" s="669"/>
      <c r="C1495" s="367">
        <f>490521.9-C1480</f>
        <v>72515.04999999999</v>
      </c>
      <c r="D1495" s="479">
        <v>486992.31</v>
      </c>
    </row>
    <row r="1496" spans="1:4" ht="15.75" thickBot="1">
      <c r="A1496" s="268" t="s">
        <v>1111</v>
      </c>
      <c r="B1496" s="670"/>
      <c r="C1496" s="507">
        <f>C1480+C1488</f>
        <v>490521.9</v>
      </c>
      <c r="D1496" s="541">
        <f>D1480+D1488</f>
        <v>1628547.7</v>
      </c>
    </row>
    <row r="1497" spans="1:4" ht="14.25">
      <c r="A1497" s="361"/>
      <c r="B1497" s="359"/>
      <c r="C1497" s="550"/>
      <c r="D1497" s="372"/>
    </row>
    <row r="1498" spans="1:4" ht="15.75" thickBot="1">
      <c r="A1498" s="218" t="s">
        <v>1114</v>
      </c>
      <c r="B1498" s="359"/>
      <c r="C1498" s="372"/>
      <c r="D1498" s="372"/>
    </row>
    <row r="1499" spans="1:4" s="427" customFormat="1" ht="15">
      <c r="A1499" s="420" t="s">
        <v>1115</v>
      </c>
      <c r="B1499" s="437"/>
      <c r="C1499" s="421">
        <v>2003</v>
      </c>
      <c r="D1499" s="422">
        <v>2002</v>
      </c>
    </row>
    <row r="1500" spans="1:4" ht="14.25">
      <c r="A1500" s="221" t="s">
        <v>1116</v>
      </c>
      <c r="B1500" s="407"/>
      <c r="C1500" s="367">
        <f>C1501+C1502</f>
        <v>0</v>
      </c>
      <c r="D1500" s="368">
        <f>D1501+D1502</f>
        <v>80790.09</v>
      </c>
    </row>
    <row r="1501" spans="1:4" ht="14.25">
      <c r="A1501" s="221" t="s">
        <v>1120</v>
      </c>
      <c r="B1501" s="407"/>
      <c r="C1501" s="367"/>
      <c r="D1501" s="368">
        <v>80790.09</v>
      </c>
    </row>
    <row r="1502" spans="1:4" ht="14.25">
      <c r="A1502" s="221" t="s">
        <v>1121</v>
      </c>
      <c r="B1502" s="407"/>
      <c r="C1502" s="367"/>
      <c r="D1502" s="368"/>
    </row>
    <row r="1503" spans="1:4" ht="14.25">
      <c r="A1503" s="221" t="s">
        <v>1117</v>
      </c>
      <c r="B1503" s="407"/>
      <c r="C1503" s="478"/>
      <c r="D1503" s="368"/>
    </row>
    <row r="1504" spans="1:4" ht="14.25">
      <c r="A1504" s="221" t="s">
        <v>99</v>
      </c>
      <c r="B1504" s="407"/>
      <c r="C1504" s="367"/>
      <c r="D1504" s="368"/>
    </row>
    <row r="1505" spans="1:4" ht="14.25">
      <c r="A1505" s="254" t="s">
        <v>1118</v>
      </c>
      <c r="B1505" s="461"/>
      <c r="C1505" s="478">
        <v>1031.48</v>
      </c>
      <c r="D1505" s="368">
        <v>40622.74</v>
      </c>
    </row>
    <row r="1506" spans="1:8" ht="15.75" thickBot="1">
      <c r="A1506" s="268" t="s">
        <v>1119</v>
      </c>
      <c r="B1506" s="408"/>
      <c r="C1506" s="507">
        <f>C1500+C1503+C1505</f>
        <v>1031.48</v>
      </c>
      <c r="D1506" s="508">
        <f>D1500+D1503+D1505</f>
        <v>121412.82999999999</v>
      </c>
      <c r="E1506" s="273"/>
      <c r="F1506" s="273"/>
      <c r="G1506" s="273"/>
      <c r="H1506" s="273"/>
    </row>
    <row r="1507" spans="1:4" ht="14.25">
      <c r="A1507" s="361"/>
      <c r="B1507" s="359"/>
      <c r="C1507" s="360"/>
      <c r="D1507" s="360"/>
    </row>
    <row r="1508" spans="1:4" ht="14.25">
      <c r="A1508" s="361"/>
      <c r="B1508" s="359"/>
      <c r="C1508" s="360"/>
      <c r="D1508" s="360"/>
    </row>
    <row r="1509" spans="1:4" ht="15.75" thickBot="1">
      <c r="A1509" s="218" t="s">
        <v>1122</v>
      </c>
      <c r="B1509" s="359"/>
      <c r="C1509" s="360"/>
      <c r="D1509" s="360"/>
    </row>
    <row r="1510" spans="1:4" s="427" customFormat="1" ht="15">
      <c r="A1510" s="420" t="s">
        <v>1123</v>
      </c>
      <c r="B1510" s="437"/>
      <c r="C1510" s="421">
        <v>2003</v>
      </c>
      <c r="D1510" s="422">
        <v>2002</v>
      </c>
    </row>
    <row r="1511" spans="1:4" ht="14.25">
      <c r="A1511" s="221" t="s">
        <v>1124</v>
      </c>
      <c r="B1511" s="407"/>
      <c r="C1511" s="367">
        <f>SUM(C1512:C1518)</f>
        <v>0</v>
      </c>
      <c r="D1511" s="368">
        <f>D1512</f>
        <v>0</v>
      </c>
    </row>
    <row r="1512" spans="1:8" s="273" customFormat="1" ht="14.25">
      <c r="A1512" s="221" t="s">
        <v>1125</v>
      </c>
      <c r="B1512" s="407"/>
      <c r="C1512" s="367">
        <f>SUM(C1513:C1518)</f>
        <v>0</v>
      </c>
      <c r="D1512" s="555">
        <f>SUM(D1513:D1518)</f>
        <v>0</v>
      </c>
      <c r="E1512"/>
      <c r="F1512"/>
      <c r="G1512"/>
      <c r="H1512"/>
    </row>
    <row r="1513" spans="1:4" ht="14.25">
      <c r="A1513" s="221" t="s">
        <v>1127</v>
      </c>
      <c r="B1513" s="407"/>
      <c r="C1513" s="367"/>
      <c r="D1513" s="368"/>
    </row>
    <row r="1514" spans="1:4" ht="14.25">
      <c r="A1514" s="221" t="s">
        <v>1129</v>
      </c>
      <c r="B1514" s="407"/>
      <c r="C1514" s="367"/>
      <c r="D1514" s="368"/>
    </row>
    <row r="1515" spans="1:4" ht="14.25">
      <c r="A1515" s="221" t="s">
        <v>1130</v>
      </c>
      <c r="B1515" s="407"/>
      <c r="C1515" s="367"/>
      <c r="D1515" s="368"/>
    </row>
    <row r="1516" spans="1:4" ht="14.25">
      <c r="A1516" s="221" t="s">
        <v>1131</v>
      </c>
      <c r="B1516" s="407"/>
      <c r="C1516" s="367"/>
      <c r="D1516" s="368"/>
    </row>
    <row r="1517" spans="1:4" ht="14.25">
      <c r="A1517" s="221" t="s">
        <v>1133</v>
      </c>
      <c r="B1517" s="407"/>
      <c r="C1517" s="367"/>
      <c r="D1517" s="368"/>
    </row>
    <row r="1518" spans="1:8" ht="14.25">
      <c r="A1518" s="221" t="s">
        <v>1134</v>
      </c>
      <c r="B1518" s="407"/>
      <c r="C1518" s="367"/>
      <c r="D1518" s="368"/>
      <c r="E1518" s="273"/>
      <c r="F1518" s="273"/>
      <c r="G1518" s="273"/>
      <c r="H1518" s="273"/>
    </row>
    <row r="1519" spans="1:4" ht="14.25">
      <c r="A1519" s="221" t="s">
        <v>1110</v>
      </c>
      <c r="B1519" s="407"/>
      <c r="C1519" s="367">
        <f>SUM(C1520:C1526)</f>
        <v>298.54</v>
      </c>
      <c r="D1519" s="368">
        <f>SUM(D1520:D1526)</f>
        <v>1224.12</v>
      </c>
    </row>
    <row r="1520" spans="1:4" ht="14.25">
      <c r="A1520" s="221" t="s">
        <v>1125</v>
      </c>
      <c r="B1520" s="407"/>
      <c r="C1520" s="367"/>
      <c r="D1520" s="368"/>
    </row>
    <row r="1521" spans="1:4" ht="14.25">
      <c r="A1521" s="221" t="s">
        <v>1127</v>
      </c>
      <c r="B1521" s="407"/>
      <c r="C1521" s="367"/>
      <c r="D1521" s="368"/>
    </row>
    <row r="1522" spans="1:4" ht="14.25">
      <c r="A1522" s="221" t="s">
        <v>1129</v>
      </c>
      <c r="B1522" s="407"/>
      <c r="C1522" s="367"/>
      <c r="D1522" s="368"/>
    </row>
    <row r="1523" spans="1:4" ht="14.25">
      <c r="A1523" s="221" t="s">
        <v>1130</v>
      </c>
      <c r="B1523" s="407"/>
      <c r="C1523" s="367"/>
      <c r="D1523" s="368"/>
    </row>
    <row r="1524" spans="1:8" s="273" customFormat="1" ht="14.25">
      <c r="A1524" s="221" t="s">
        <v>1131</v>
      </c>
      <c r="B1524" s="407"/>
      <c r="C1524" s="367"/>
      <c r="D1524" s="368"/>
      <c r="E1524"/>
      <c r="F1524"/>
      <c r="G1524"/>
      <c r="H1524"/>
    </row>
    <row r="1525" spans="1:4" ht="14.25">
      <c r="A1525" s="221" t="s">
        <v>1133</v>
      </c>
      <c r="B1525" s="407"/>
      <c r="C1525" s="367"/>
      <c r="D1525" s="368"/>
    </row>
    <row r="1526" spans="1:4" ht="14.25">
      <c r="A1526" s="221" t="s">
        <v>1134</v>
      </c>
      <c r="B1526" s="407"/>
      <c r="C1526" s="367">
        <v>298.54</v>
      </c>
      <c r="D1526" s="368">
        <v>1224.12</v>
      </c>
    </row>
    <row r="1527" spans="1:4" ht="15.75" thickBot="1">
      <c r="A1527" s="268" t="s">
        <v>1126</v>
      </c>
      <c r="B1527" s="408"/>
      <c r="C1527" s="507">
        <f>C1511+C1519</f>
        <v>298.54</v>
      </c>
      <c r="D1527" s="508">
        <f>D1511+D1519</f>
        <v>1224.12</v>
      </c>
    </row>
    <row r="1528" spans="1:4" ht="14.25">
      <c r="A1528" s="361"/>
      <c r="B1528" s="359"/>
      <c r="C1528" s="372"/>
      <c r="D1528" s="372"/>
    </row>
    <row r="1529" spans="1:4" ht="15.75" thickBot="1">
      <c r="A1529" s="218" t="s">
        <v>1135</v>
      </c>
      <c r="B1529" s="359"/>
      <c r="C1529" s="372"/>
      <c r="D1529" s="394"/>
    </row>
    <row r="1530" spans="1:4" s="427" customFormat="1" ht="15">
      <c r="A1530" s="420" t="s">
        <v>1141</v>
      </c>
      <c r="B1530" s="437"/>
      <c r="C1530" s="421">
        <v>2003</v>
      </c>
      <c r="D1530" s="422">
        <v>2002</v>
      </c>
    </row>
    <row r="1531" spans="1:4" ht="14.25">
      <c r="A1531" s="97" t="s">
        <v>1059</v>
      </c>
      <c r="B1531" s="407"/>
      <c r="C1531" s="367">
        <f>C1532+C1533</f>
        <v>417.14</v>
      </c>
      <c r="D1531" s="368">
        <f>D1532+D1533</f>
        <v>0</v>
      </c>
    </row>
    <row r="1532" spans="1:4" ht="14.25">
      <c r="A1532" s="221" t="s">
        <v>1120</v>
      </c>
      <c r="B1532" s="407"/>
      <c r="C1532" s="367">
        <v>417.14</v>
      </c>
      <c r="D1532" s="368"/>
    </row>
    <row r="1533" spans="1:4" ht="14.25">
      <c r="A1533" s="221" t="s">
        <v>1121</v>
      </c>
      <c r="B1533" s="407"/>
      <c r="C1533" s="367"/>
      <c r="D1533" s="368"/>
    </row>
    <row r="1534" spans="1:4" ht="14.25">
      <c r="A1534" s="221" t="s">
        <v>1142</v>
      </c>
      <c r="B1534" s="407"/>
      <c r="C1534" s="367"/>
      <c r="D1534" s="368"/>
    </row>
    <row r="1535" spans="1:4" ht="14.25">
      <c r="A1535" s="221" t="s">
        <v>1027</v>
      </c>
      <c r="B1535" s="407"/>
      <c r="C1535" s="367"/>
      <c r="D1535" s="368"/>
    </row>
    <row r="1536" spans="1:4" ht="14.25">
      <c r="A1536" s="254" t="s">
        <v>1118</v>
      </c>
      <c r="B1536" s="461"/>
      <c r="C1536" s="478">
        <f>SUM(C1537:C1538)</f>
        <v>75646.58</v>
      </c>
      <c r="D1536" s="368">
        <f>D1537+D1538</f>
        <v>971000</v>
      </c>
    </row>
    <row r="1537" spans="1:4" ht="14.25">
      <c r="A1537" s="462" t="s">
        <v>1092</v>
      </c>
      <c r="B1537" s="461"/>
      <c r="C1537" s="478"/>
      <c r="D1537" s="368">
        <v>868000</v>
      </c>
    </row>
    <row r="1538" spans="1:4" ht="14.25">
      <c r="A1538" s="462" t="s">
        <v>1336</v>
      </c>
      <c r="B1538" s="461"/>
      <c r="C1538" s="478">
        <v>75646.58</v>
      </c>
      <c r="D1538" s="368">
        <v>103000</v>
      </c>
    </row>
    <row r="1539" spans="1:8" ht="15.75" thickBot="1">
      <c r="A1539" s="268" t="s">
        <v>1143</v>
      </c>
      <c r="B1539" s="408"/>
      <c r="C1539" s="507">
        <f>C1536+C1534+C1531</f>
        <v>76063.72</v>
      </c>
      <c r="D1539" s="508">
        <f>D1536+D1534+D1531</f>
        <v>971000</v>
      </c>
      <c r="E1539" s="273"/>
      <c r="F1539" s="273"/>
      <c r="G1539" s="273"/>
      <c r="H1539" s="273"/>
    </row>
    <row r="1540" spans="1:4" ht="14.25">
      <c r="A1540" s="361"/>
      <c r="B1540" s="359"/>
      <c r="C1540" s="360"/>
      <c r="D1540" s="360"/>
    </row>
    <row r="1541" spans="1:4" ht="14.25">
      <c r="A1541" s="361"/>
      <c r="B1541" s="359"/>
      <c r="C1541" s="360"/>
      <c r="D1541" s="360"/>
    </row>
    <row r="1542" spans="1:4" ht="15">
      <c r="A1542" s="218" t="s">
        <v>1144</v>
      </c>
      <c r="B1542" s="372"/>
      <c r="C1542" s="372"/>
      <c r="D1542" s="360"/>
    </row>
    <row r="1543" spans="1:4" ht="30">
      <c r="A1543" s="218" t="s">
        <v>922</v>
      </c>
      <c r="B1543" s="372"/>
      <c r="C1543" s="372"/>
      <c r="D1543" s="360"/>
    </row>
    <row r="1544" spans="1:4" ht="14.25">
      <c r="A1544" s="361"/>
      <c r="B1544" s="372"/>
      <c r="C1544" s="372"/>
      <c r="D1544" s="360"/>
    </row>
    <row r="1545" spans="1:8" s="273" customFormat="1" ht="85.5">
      <c r="A1545" s="406" t="s">
        <v>1145</v>
      </c>
      <c r="B1545" s="372"/>
      <c r="C1545" s="372"/>
      <c r="D1545" s="360"/>
      <c r="E1545"/>
      <c r="F1545"/>
      <c r="G1545"/>
      <c r="H1545"/>
    </row>
    <row r="1546" spans="1:4" ht="14.25">
      <c r="A1546" s="361"/>
      <c r="B1546" s="359"/>
      <c r="C1546" s="360"/>
      <c r="D1546" s="360"/>
    </row>
    <row r="1547" spans="1:4" ht="14.25">
      <c r="A1547" s="361"/>
      <c r="B1547" s="359"/>
      <c r="C1547" s="360"/>
      <c r="D1547" s="360"/>
    </row>
    <row r="1548" spans="1:4" ht="15.75" thickBot="1">
      <c r="A1548" s="218" t="s">
        <v>1146</v>
      </c>
      <c r="B1548" s="359"/>
      <c r="C1548" s="360"/>
      <c r="D1548" s="360"/>
    </row>
    <row r="1549" spans="1:4" s="427" customFormat="1" ht="15">
      <c r="A1549" s="420" t="s">
        <v>1147</v>
      </c>
      <c r="B1549" s="437"/>
      <c r="C1549" s="421">
        <v>2003</v>
      </c>
      <c r="D1549" s="422">
        <v>2002</v>
      </c>
    </row>
    <row r="1550" spans="1:4" ht="14.25">
      <c r="A1550" s="221" t="s">
        <v>1148</v>
      </c>
      <c r="B1550" s="407"/>
      <c r="C1550" s="367"/>
      <c r="D1550" s="368"/>
    </row>
    <row r="1551" spans="1:4" ht="14.25">
      <c r="A1551" s="221" t="s">
        <v>1149</v>
      </c>
      <c r="B1551" s="407"/>
      <c r="C1551" s="367"/>
      <c r="D1551" s="368"/>
    </row>
    <row r="1552" spans="1:4" ht="14.25">
      <c r="A1552" s="221" t="s">
        <v>280</v>
      </c>
      <c r="B1552" s="407"/>
      <c r="C1552" s="367"/>
      <c r="D1552" s="368"/>
    </row>
    <row r="1553" spans="1:4" ht="14.25">
      <c r="A1553" s="221" t="s">
        <v>280</v>
      </c>
      <c r="B1553" s="407"/>
      <c r="C1553" s="367"/>
      <c r="D1553" s="368"/>
    </row>
    <row r="1554" spans="1:4" ht="14.25">
      <c r="A1554" s="221" t="s">
        <v>1151</v>
      </c>
      <c r="B1554" s="407"/>
      <c r="C1554" s="367"/>
      <c r="D1554" s="368"/>
    </row>
    <row r="1555" spans="1:4" ht="14.25">
      <c r="A1555" s="221" t="s">
        <v>280</v>
      </c>
      <c r="B1555" s="407"/>
      <c r="C1555" s="367"/>
      <c r="D1555" s="368"/>
    </row>
    <row r="1556" spans="1:4" ht="15.75" thickBot="1">
      <c r="A1556" s="268" t="s">
        <v>1150</v>
      </c>
      <c r="B1556" s="408"/>
      <c r="C1556" s="507">
        <f>C1550+C1551</f>
        <v>0</v>
      </c>
      <c r="D1556" s="508">
        <f>D1550+D1551</f>
        <v>0</v>
      </c>
    </row>
    <row r="1557" spans="1:8" ht="14.25">
      <c r="A1557" s="267"/>
      <c r="B1557" s="379"/>
      <c r="C1557" s="380"/>
      <c r="D1557" s="380"/>
      <c r="E1557" s="273"/>
      <c r="F1557" s="273"/>
      <c r="G1557" s="273"/>
      <c r="H1557" s="273"/>
    </row>
    <row r="1558" spans="1:4" ht="14.25">
      <c r="A1558" s="361"/>
      <c r="B1558" s="359"/>
      <c r="C1558" s="372"/>
      <c r="D1558" s="372"/>
    </row>
    <row r="1559" spans="1:4" ht="15.75" thickBot="1">
      <c r="A1559" s="218" t="s">
        <v>1152</v>
      </c>
      <c r="B1559" s="359"/>
      <c r="C1559" s="372"/>
      <c r="D1559" s="372"/>
    </row>
    <row r="1560" spans="1:4" s="427" customFormat="1" ht="15">
      <c r="A1560" s="420" t="s">
        <v>1153</v>
      </c>
      <c r="B1560" s="437"/>
      <c r="C1560" s="421">
        <v>2003</v>
      </c>
      <c r="D1560" s="422">
        <v>2002</v>
      </c>
    </row>
    <row r="1561" spans="1:4" ht="14.25">
      <c r="A1561" s="221" t="s">
        <v>1148</v>
      </c>
      <c r="B1561" s="407"/>
      <c r="C1561" s="367"/>
      <c r="D1561" s="368"/>
    </row>
    <row r="1562" spans="1:4" ht="14.25">
      <c r="A1562" s="221" t="s">
        <v>1149</v>
      </c>
      <c r="B1562" s="407"/>
      <c r="C1562" s="367"/>
      <c r="D1562" s="368"/>
    </row>
    <row r="1563" spans="1:8" s="273" customFormat="1" ht="14.25">
      <c r="A1563" s="221" t="s">
        <v>280</v>
      </c>
      <c r="B1563" s="407"/>
      <c r="C1563" s="367"/>
      <c r="D1563" s="368"/>
      <c r="E1563"/>
      <c r="F1563"/>
      <c r="G1563"/>
      <c r="H1563"/>
    </row>
    <row r="1564" spans="1:4" ht="14.25">
      <c r="A1564" s="221" t="s">
        <v>280</v>
      </c>
      <c r="B1564" s="407"/>
      <c r="C1564" s="367"/>
      <c r="D1564" s="368"/>
    </row>
    <row r="1565" spans="1:4" ht="15.75" thickBot="1">
      <c r="A1565" s="268" t="s">
        <v>1154</v>
      </c>
      <c r="B1565" s="408"/>
      <c r="C1565" s="507">
        <f>C1562+C1561</f>
        <v>0</v>
      </c>
      <c r="D1565" s="508">
        <f>D1562+D1561</f>
        <v>0</v>
      </c>
    </row>
    <row r="1566" spans="1:4" ht="15">
      <c r="A1566" s="269"/>
      <c r="B1566" s="379"/>
      <c r="C1566" s="380"/>
      <c r="D1566" s="380"/>
    </row>
    <row r="1567" spans="1:4" ht="14.25">
      <c r="A1567" s="361"/>
      <c r="B1567" s="359"/>
      <c r="C1567" s="372"/>
      <c r="D1567" s="372"/>
    </row>
    <row r="1568" spans="1:4" ht="15.75" thickBot="1">
      <c r="A1568" s="218" t="s">
        <v>1155</v>
      </c>
      <c r="B1568" s="359"/>
      <c r="C1568" s="394"/>
      <c r="D1568" s="372"/>
    </row>
    <row r="1569" spans="1:8" s="427" customFormat="1" ht="15">
      <c r="A1569" s="420" t="s">
        <v>1156</v>
      </c>
      <c r="B1569" s="437"/>
      <c r="C1569" s="421">
        <v>2003</v>
      </c>
      <c r="D1569" s="422">
        <v>2002</v>
      </c>
      <c r="E1569" s="423"/>
      <c r="F1569" s="423"/>
      <c r="G1569" s="423"/>
      <c r="H1569" s="423"/>
    </row>
    <row r="1570" spans="1:4" ht="14.25">
      <c r="A1570" s="221" t="s">
        <v>1157</v>
      </c>
      <c r="B1570" s="407"/>
      <c r="C1570" s="478">
        <f>C43</f>
        <v>-351872.7499999986</v>
      </c>
      <c r="D1570" s="556">
        <f>D43</f>
        <v>-22760202.61</v>
      </c>
    </row>
    <row r="1571" spans="1:4" ht="28.5">
      <c r="A1571" s="221" t="s">
        <v>1158</v>
      </c>
      <c r="B1571" s="407"/>
      <c r="C1571" s="520">
        <f>C1572+C1573</f>
        <v>-459363.4000000014</v>
      </c>
      <c r="D1571" s="557">
        <f>D1572+D1573</f>
        <v>16687402.399999999</v>
      </c>
    </row>
    <row r="1572" spans="1:4" ht="14.25">
      <c r="A1572" s="221" t="s">
        <v>1065</v>
      </c>
      <c r="B1572" s="407"/>
      <c r="C1572" s="672">
        <f>5038432.93-4134289.33-1092158</f>
        <v>-188014.40000000037</v>
      </c>
      <c r="D1572" s="555">
        <f>10646366.91+5100087.5</f>
        <v>15746454.41</v>
      </c>
    </row>
    <row r="1573" spans="1:4" ht="14.25">
      <c r="A1573" s="221" t="s">
        <v>1336</v>
      </c>
      <c r="B1573" s="407"/>
      <c r="C1573" s="478">
        <v>-271349.00000000105</v>
      </c>
      <c r="D1573" s="555">
        <v>940947.989999998</v>
      </c>
    </row>
    <row r="1574" spans="1:4" ht="14.25">
      <c r="A1574" s="221" t="s">
        <v>898</v>
      </c>
      <c r="B1574" s="584"/>
      <c r="C1574" s="478">
        <f>C1570+C1571</f>
        <v>-811236.15</v>
      </c>
      <c r="D1574" s="556">
        <f>D1570+D1571</f>
        <v>-6072800.210000001</v>
      </c>
    </row>
    <row r="1575" spans="1:8" s="273" customFormat="1" ht="14.25">
      <c r="A1575" s="221" t="s">
        <v>378</v>
      </c>
      <c r="B1575" s="407"/>
      <c r="C1575" s="478"/>
      <c r="D1575" s="555"/>
      <c r="E1575"/>
      <c r="F1575"/>
      <c r="G1575"/>
      <c r="H1575"/>
    </row>
    <row r="1576" spans="1:4" ht="14.25">
      <c r="A1576" s="221" t="s">
        <v>396</v>
      </c>
      <c r="B1576" s="407"/>
      <c r="C1576" s="478"/>
      <c r="D1576" s="555"/>
    </row>
    <row r="1577" spans="1:4" ht="28.5">
      <c r="A1577" s="221" t="s">
        <v>397</v>
      </c>
      <c r="B1577" s="407"/>
      <c r="C1577" s="478">
        <f>SUM(C1578:C1580)</f>
        <v>0</v>
      </c>
      <c r="D1577" s="555">
        <f>SUM(D1578:D1580)</f>
        <v>0</v>
      </c>
    </row>
    <row r="1578" spans="1:8" ht="14.25">
      <c r="A1578" s="221" t="s">
        <v>398</v>
      </c>
      <c r="B1578" s="407"/>
      <c r="C1578" s="478">
        <f>C1575</f>
        <v>0</v>
      </c>
      <c r="D1578" s="555">
        <f>D1575</f>
        <v>0</v>
      </c>
      <c r="E1578" s="273"/>
      <c r="F1578" s="273"/>
      <c r="G1578" s="273"/>
      <c r="H1578" s="273"/>
    </row>
    <row r="1579" spans="1:4" ht="14.25">
      <c r="A1579" s="221" t="s">
        <v>399</v>
      </c>
      <c r="B1579" s="407"/>
      <c r="C1579" s="478"/>
      <c r="D1579" s="555"/>
    </row>
    <row r="1580" spans="1:4" ht="29.25" thickBot="1">
      <c r="A1580" s="266" t="s">
        <v>400</v>
      </c>
      <c r="B1580" s="408"/>
      <c r="C1580" s="583"/>
      <c r="D1580" s="554"/>
    </row>
    <row r="1581" spans="1:4" ht="14.25">
      <c r="A1581" s="361"/>
      <c r="B1581" s="359"/>
      <c r="C1581" s="372"/>
      <c r="D1581" s="372"/>
    </row>
    <row r="1582" spans="1:4" ht="15.75" thickBot="1">
      <c r="A1582" s="218" t="s">
        <v>401</v>
      </c>
      <c r="B1582" s="359"/>
      <c r="C1582" s="372"/>
      <c r="D1582" s="372"/>
    </row>
    <row r="1583" spans="1:4" s="427" customFormat="1" ht="30">
      <c r="A1583" s="420" t="s">
        <v>402</v>
      </c>
      <c r="B1583" s="437"/>
      <c r="C1583" s="421">
        <v>2003</v>
      </c>
      <c r="D1583" s="422">
        <v>2002</v>
      </c>
    </row>
    <row r="1584" spans="1:8" s="273" customFormat="1" ht="28.5">
      <c r="A1584" s="221" t="s">
        <v>404</v>
      </c>
      <c r="B1584" s="407"/>
      <c r="C1584" s="478">
        <v>50284.16000000024</v>
      </c>
      <c r="D1584" s="368">
        <v>56409.18</v>
      </c>
      <c r="E1584"/>
      <c r="F1584"/>
      <c r="G1584"/>
      <c r="H1584"/>
    </row>
    <row r="1585" spans="1:4" ht="14.25">
      <c r="A1585" s="221" t="s">
        <v>405</v>
      </c>
      <c r="B1585" s="407"/>
      <c r="C1585" s="478"/>
      <c r="D1585" s="368"/>
    </row>
    <row r="1586" spans="1:4" ht="28.5">
      <c r="A1586" s="221" t="s">
        <v>406</v>
      </c>
      <c r="B1586" s="407"/>
      <c r="C1586" s="520"/>
      <c r="D1586" s="492"/>
    </row>
    <row r="1587" spans="1:4" ht="42.75">
      <c r="A1587" s="221" t="s">
        <v>407</v>
      </c>
      <c r="B1587" s="407"/>
      <c r="C1587" s="520">
        <v>1199312.46</v>
      </c>
      <c r="D1587" s="492"/>
    </row>
    <row r="1588" spans="1:4" ht="14.25">
      <c r="A1588" s="221" t="s">
        <v>409</v>
      </c>
      <c r="B1588" s="407"/>
      <c r="C1588" s="478"/>
      <c r="D1588" s="368"/>
    </row>
    <row r="1589" spans="1:4" ht="14.25">
      <c r="A1589" s="221" t="s">
        <v>280</v>
      </c>
      <c r="B1589" s="407"/>
      <c r="C1589" s="478"/>
      <c r="D1589" s="368"/>
    </row>
    <row r="1590" spans="1:4" ht="15.75" thickBot="1">
      <c r="A1590" s="268" t="s">
        <v>403</v>
      </c>
      <c r="B1590" s="408"/>
      <c r="C1590" s="583">
        <f>SUM(C1584:C1589)</f>
        <v>1249596.62</v>
      </c>
      <c r="D1590" s="371">
        <f>SUM(D1584:D1589)</f>
        <v>56409.18</v>
      </c>
    </row>
    <row r="1591" spans="1:8" ht="14.25" customHeight="1">
      <c r="A1591" s="361"/>
      <c r="B1591" s="359"/>
      <c r="C1591" s="372"/>
      <c r="D1591" s="372"/>
      <c r="E1591" s="273"/>
      <c r="F1591" s="273"/>
      <c r="G1591" s="273"/>
      <c r="H1591" s="273"/>
    </row>
    <row r="1592" spans="1:4" ht="15.75" thickBot="1">
      <c r="A1592" s="218" t="s">
        <v>410</v>
      </c>
      <c r="B1592" s="359"/>
      <c r="C1592" s="372"/>
      <c r="D1592" s="372"/>
    </row>
    <row r="1593" spans="1:4" s="427" customFormat="1" ht="15">
      <c r="A1593" s="420" t="s">
        <v>411</v>
      </c>
      <c r="B1593" s="437"/>
      <c r="C1593" s="421">
        <v>2003</v>
      </c>
      <c r="D1593" s="422">
        <v>2002</v>
      </c>
    </row>
    <row r="1594" spans="1:4" ht="14.25">
      <c r="A1594" s="221" t="s">
        <v>412</v>
      </c>
      <c r="B1594" s="407"/>
      <c r="C1594" s="363"/>
      <c r="D1594" s="364"/>
    </row>
    <row r="1595" spans="1:4" ht="15" thickBot="1">
      <c r="A1595" s="266" t="s">
        <v>413</v>
      </c>
      <c r="B1595" s="408"/>
      <c r="C1595" s="388"/>
      <c r="D1595" s="389"/>
    </row>
    <row r="1596" spans="1:4" ht="14.25">
      <c r="A1596" s="361"/>
      <c r="B1596" s="359"/>
      <c r="C1596" s="372"/>
      <c r="D1596" s="372"/>
    </row>
    <row r="1597" spans="1:8" s="273" customFormat="1" ht="15.75" thickBot="1">
      <c r="A1597" s="218" t="s">
        <v>414</v>
      </c>
      <c r="B1597" s="359"/>
      <c r="C1597" s="372"/>
      <c r="D1597" s="372"/>
      <c r="E1597"/>
      <c r="F1597"/>
      <c r="G1597"/>
      <c r="H1597"/>
    </row>
    <row r="1598" spans="1:4" s="427" customFormat="1" ht="30">
      <c r="A1598" s="420" t="s">
        <v>415</v>
      </c>
      <c r="B1598" s="437"/>
      <c r="C1598" s="421">
        <v>2003</v>
      </c>
      <c r="D1598" s="422">
        <v>2002</v>
      </c>
    </row>
    <row r="1599" spans="1:4" ht="14.25">
      <c r="A1599" s="221" t="s">
        <v>416</v>
      </c>
      <c r="B1599" s="407"/>
      <c r="C1599" s="363"/>
      <c r="D1599" s="364"/>
    </row>
    <row r="1600" spans="1:4" ht="15" thickBot="1">
      <c r="A1600" s="266" t="s">
        <v>417</v>
      </c>
      <c r="B1600" s="408"/>
      <c r="C1600" s="388"/>
      <c r="D1600" s="389"/>
    </row>
    <row r="1601" spans="1:8" ht="14.25">
      <c r="A1601" s="267"/>
      <c r="B1601" s="379"/>
      <c r="C1601" s="380"/>
      <c r="D1601" s="380"/>
      <c r="E1601" s="273"/>
      <c r="F1601" s="273"/>
      <c r="G1601" s="273"/>
      <c r="H1601" s="273"/>
    </row>
    <row r="1602" spans="1:4" ht="14.25">
      <c r="A1602" s="361"/>
      <c r="B1602" s="359"/>
      <c r="C1602" s="372"/>
      <c r="D1602" s="372"/>
    </row>
    <row r="1603" spans="1:4" ht="15.75" thickBot="1">
      <c r="A1603" s="218" t="s">
        <v>418</v>
      </c>
      <c r="B1603" s="359"/>
      <c r="C1603" s="394"/>
      <c r="D1603" s="372"/>
    </row>
    <row r="1604" spans="1:4" s="427" customFormat="1" ht="30">
      <c r="A1604" s="420" t="s">
        <v>419</v>
      </c>
      <c r="B1604" s="437"/>
      <c r="C1604" s="421">
        <v>2003</v>
      </c>
      <c r="D1604" s="422">
        <v>2002</v>
      </c>
    </row>
    <row r="1605" spans="1:4" ht="14.25">
      <c r="A1605" s="221"/>
      <c r="B1605" s="407"/>
      <c r="C1605" s="363"/>
      <c r="D1605" s="364"/>
    </row>
    <row r="1606" spans="1:8" ht="14.25">
      <c r="A1606" s="221"/>
      <c r="B1606" s="407"/>
      <c r="C1606" s="363"/>
      <c r="D1606" s="364"/>
      <c r="E1606" s="273"/>
      <c r="F1606" s="273"/>
      <c r="G1606" s="273"/>
      <c r="H1606" s="273"/>
    </row>
    <row r="1607" spans="1:8" s="273" customFormat="1" ht="14.25">
      <c r="A1607" s="221"/>
      <c r="B1607" s="407"/>
      <c r="C1607" s="363"/>
      <c r="D1607" s="364"/>
      <c r="E1607"/>
      <c r="F1607"/>
      <c r="G1607"/>
      <c r="H1607"/>
    </row>
    <row r="1608" spans="1:4" ht="14.25">
      <c r="A1608" s="221"/>
      <c r="B1608" s="407"/>
      <c r="C1608" s="363"/>
      <c r="D1608" s="364"/>
    </row>
    <row r="1609" spans="1:4" ht="14.25">
      <c r="A1609" s="221"/>
      <c r="B1609" s="407"/>
      <c r="C1609" s="363"/>
      <c r="D1609" s="364"/>
    </row>
    <row r="1610" spans="1:4" ht="14.25">
      <c r="A1610" s="221"/>
      <c r="B1610" s="407"/>
      <c r="C1610" s="363"/>
      <c r="D1610" s="364"/>
    </row>
    <row r="1611" spans="1:4" ht="14.25">
      <c r="A1611" s="221"/>
      <c r="B1611" s="407"/>
      <c r="C1611" s="363"/>
      <c r="D1611" s="364"/>
    </row>
    <row r="1612" spans="1:4" s="273" customFormat="1" ht="30.75" thickBot="1">
      <c r="A1612" s="268" t="s">
        <v>420</v>
      </c>
      <c r="B1612" s="408"/>
      <c r="C1612" s="390">
        <f>C1605</f>
        <v>0</v>
      </c>
      <c r="D1612" s="391"/>
    </row>
    <row r="1613" spans="1:4" ht="15">
      <c r="A1613" s="269"/>
      <c r="B1613" s="379"/>
      <c r="C1613" s="380"/>
      <c r="D1613" s="380"/>
    </row>
    <row r="1614" spans="1:4" ht="14.25">
      <c r="A1614" s="361"/>
      <c r="B1614" s="359"/>
      <c r="C1614" s="372"/>
      <c r="D1614" s="372"/>
    </row>
    <row r="1615" spans="1:4" ht="15.75" thickBot="1">
      <c r="A1615" s="218" t="s">
        <v>421</v>
      </c>
      <c r="B1615" s="359"/>
      <c r="C1615" s="372"/>
      <c r="D1615" s="372"/>
    </row>
    <row r="1616" spans="1:4" s="427" customFormat="1" ht="45">
      <c r="A1616" s="420" t="s">
        <v>422</v>
      </c>
      <c r="B1616" s="426"/>
      <c r="C1616" s="421">
        <v>2003</v>
      </c>
      <c r="D1616" s="422">
        <v>2002</v>
      </c>
    </row>
    <row r="1617" spans="1:4" ht="14.25">
      <c r="A1617" s="221" t="s">
        <v>423</v>
      </c>
      <c r="B1617" s="412"/>
      <c r="C1617" s="413"/>
      <c r="D1617" s="414"/>
    </row>
    <row r="1618" spans="1:8" s="273" customFormat="1" ht="14.25">
      <c r="A1618" s="221" t="s">
        <v>424</v>
      </c>
      <c r="B1618" s="412"/>
      <c r="C1618" s="374"/>
      <c r="D1618" s="376"/>
      <c r="E1618"/>
      <c r="F1618"/>
      <c r="G1618"/>
      <c r="H1618"/>
    </row>
    <row r="1619" spans="1:4" ht="15" thickBot="1">
      <c r="A1619" s="266" t="s">
        <v>425</v>
      </c>
      <c r="B1619" s="415"/>
      <c r="C1619" s="377"/>
      <c r="D1619" s="409"/>
    </row>
    <row r="1620" spans="1:4" ht="14.25">
      <c r="A1620" s="361"/>
      <c r="B1620" s="359"/>
      <c r="C1620" s="360"/>
      <c r="D1620" s="360"/>
    </row>
    <row r="1621" spans="1:4" ht="14.25">
      <c r="A1621" s="361"/>
      <c r="B1621" s="359"/>
      <c r="C1621" s="360"/>
      <c r="D1621" s="360"/>
    </row>
    <row r="1622" spans="1:4" ht="15">
      <c r="A1622" s="218" t="s">
        <v>426</v>
      </c>
      <c r="B1622" s="359"/>
      <c r="C1622" s="360"/>
      <c r="D1622" s="360"/>
    </row>
    <row r="1623" spans="1:4" ht="15">
      <c r="A1623" s="218" t="s">
        <v>899</v>
      </c>
      <c r="B1623" s="359"/>
      <c r="C1623" s="360"/>
      <c r="D1623" s="360"/>
    </row>
    <row r="1624" spans="1:8" ht="14.25">
      <c r="A1624" s="361"/>
      <c r="B1624" s="359"/>
      <c r="C1624" s="360"/>
      <c r="D1624" s="360"/>
      <c r="E1624" s="273"/>
      <c r="F1624" s="273"/>
      <c r="G1624" s="273"/>
      <c r="H1624" s="273"/>
    </row>
    <row r="1625" spans="1:4" ht="57">
      <c r="A1625" s="416" t="s">
        <v>1037</v>
      </c>
      <c r="B1625" s="359"/>
      <c r="C1625" s="360"/>
      <c r="D1625" s="360"/>
    </row>
    <row r="1626" spans="1:4" ht="14.25">
      <c r="A1626" s="361"/>
      <c r="B1626" s="359"/>
      <c r="C1626" s="360"/>
      <c r="D1626" s="360"/>
    </row>
    <row r="1627" spans="1:4" ht="15">
      <c r="A1627" s="218" t="s">
        <v>1038</v>
      </c>
      <c r="B1627" s="359"/>
      <c r="C1627" s="360"/>
      <c r="D1627" s="360"/>
    </row>
    <row r="1628" spans="1:4" ht="15">
      <c r="A1628" s="218" t="s">
        <v>900</v>
      </c>
      <c r="B1628" s="359"/>
      <c r="C1628" s="360"/>
      <c r="D1628" s="360"/>
    </row>
    <row r="1629" spans="1:4" ht="7.5" customHeight="1">
      <c r="A1629" s="361"/>
      <c r="B1629" s="359"/>
      <c r="C1629" s="360"/>
      <c r="D1629" s="360"/>
    </row>
    <row r="1630" spans="1:8" s="273" customFormat="1" ht="71.25">
      <c r="A1630" s="406" t="s">
        <v>1044</v>
      </c>
      <c r="B1630" s="359"/>
      <c r="C1630" s="360"/>
      <c r="D1630" s="360"/>
      <c r="E1630"/>
      <c r="F1630"/>
      <c r="G1630"/>
      <c r="H1630"/>
    </row>
    <row r="1631" spans="1:4" ht="14.25">
      <c r="A1631" s="361"/>
      <c r="B1631" s="359"/>
      <c r="C1631" s="360"/>
      <c r="D1631" s="360"/>
    </row>
    <row r="1632" spans="1:4" ht="14.25">
      <c r="A1632" s="361"/>
      <c r="B1632" s="359"/>
      <c r="C1632" s="360"/>
      <c r="D1632" s="360"/>
    </row>
    <row r="1633" spans="1:4" ht="14.25">
      <c r="A1633" s="361"/>
      <c r="B1633" s="359"/>
      <c r="C1633" s="360"/>
      <c r="D1633" s="360"/>
    </row>
  </sheetData>
  <printOptions horizontalCentered="1"/>
  <pageMargins left="0.7874015748031497" right="0.7874015748031497" top="0.38" bottom="0.56" header="0.25" footer="0.38"/>
  <pageSetup horizontalDpi="600" verticalDpi="600" orientation="portrait" paperSize="9" scale="48" r:id="rId3"/>
  <headerFooter alignWithMargins="0">
    <oddHeader>&amp;LMCI Management Spółka Akcyjna&amp;CSA-P 2002&amp;Rw tys. zł</oddHeader>
    <oddFooter>&amp;CKomisja Papierów Wartościowych i Giełd</oddFooter>
  </headerFooter>
  <rowBreaks count="22" manualBreakCount="22">
    <brk id="55" max="255" man="1"/>
    <brk id="126" max="3" man="1"/>
    <brk id="200" max="3" man="1"/>
    <brk id="212" max="255" man="1"/>
    <brk id="220" max="255" man="1"/>
    <brk id="232" max="255" man="1"/>
    <brk id="327" max="3" man="1"/>
    <brk id="421" max="255" man="1"/>
    <brk id="495" max="255" man="1"/>
    <brk id="583" max="255" man="1"/>
    <brk id="662" max="255" man="1"/>
    <brk id="852" max="255" man="1"/>
    <brk id="959" max="3" man="1"/>
    <brk id="1054" max="255" man="1"/>
    <brk id="1166" max="3" man="1"/>
    <brk id="1185" max="255" man="1"/>
    <brk id="1290" max="255" man="1"/>
    <brk id="1375" max="3" man="1"/>
    <brk id="1476" max="3" man="1"/>
    <brk id="1508" max="3" man="1"/>
    <brk id="1547" max="3" man="1"/>
    <brk id="1626" max="3" man="1"/>
  </rowBreaks>
  <legacyDrawing r:id="rId2"/>
</worksheet>
</file>

<file path=xl/worksheets/sheet7.xml><?xml version="1.0" encoding="utf-8"?>
<worksheet xmlns="http://schemas.openxmlformats.org/spreadsheetml/2006/main" xmlns:r="http://schemas.openxmlformats.org/officeDocument/2006/relationships">
  <dimension ref="A1:G686"/>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75" zeroHeight="1"/>
  <cols>
    <col min="1" max="1" width="78.125" style="0" customWidth="1"/>
    <col min="2" max="3" width="17.75390625" style="0" customWidth="1"/>
    <col min="4" max="4" width="19.875" style="0" customWidth="1"/>
    <col min="5" max="7" width="17.75390625" style="0" customWidth="1"/>
    <col min="8" max="8" width="0.6171875" style="0" customWidth="1"/>
    <col min="9" max="16384" width="0" style="0" hidden="1" customWidth="1"/>
  </cols>
  <sheetData>
    <row r="1" spans="1:7" ht="16.5" thickBot="1">
      <c r="A1" s="108" t="s">
        <v>288</v>
      </c>
      <c r="B1" s="102"/>
      <c r="C1" s="102"/>
      <c r="D1" s="102"/>
      <c r="E1" s="102"/>
      <c r="F1" s="102"/>
      <c r="G1" s="102"/>
    </row>
    <row r="2" spans="1:7" ht="15">
      <c r="A2" s="453" t="s">
        <v>877</v>
      </c>
      <c r="B2" s="454"/>
      <c r="C2" s="454"/>
      <c r="D2" s="17"/>
      <c r="E2" s="17"/>
      <c r="F2" s="17"/>
      <c r="G2" s="18"/>
    </row>
    <row r="3" spans="1:7" s="5" customFormat="1" ht="15">
      <c r="A3" s="244"/>
      <c r="B3" s="183" t="s">
        <v>883</v>
      </c>
      <c r="C3" s="183" t="s">
        <v>884</v>
      </c>
      <c r="D3" s="245" t="s">
        <v>329</v>
      </c>
      <c r="E3" s="183" t="s">
        <v>330</v>
      </c>
      <c r="F3" s="183" t="s">
        <v>331</v>
      </c>
      <c r="G3" s="246"/>
    </row>
    <row r="4" spans="1:7" s="281" customFormat="1" ht="60">
      <c r="A4" s="277"/>
      <c r="B4" s="278" t="s">
        <v>885</v>
      </c>
      <c r="C4" s="278" t="s">
        <v>886</v>
      </c>
      <c r="D4" s="279" t="s">
        <v>318</v>
      </c>
      <c r="E4" s="278" t="s">
        <v>518</v>
      </c>
      <c r="F4" s="278" t="s">
        <v>517</v>
      </c>
      <c r="G4" s="280" t="s">
        <v>1213</v>
      </c>
    </row>
    <row r="5" spans="1:7" s="5" customFormat="1" ht="32.25" customHeight="1">
      <c r="A5" s="247"/>
      <c r="B5" s="248"/>
      <c r="C5" s="248"/>
      <c r="D5" s="248"/>
      <c r="E5" s="248"/>
      <c r="F5" s="248"/>
      <c r="G5" s="249"/>
    </row>
    <row r="6" spans="1:7" ht="14.25">
      <c r="A6" s="68" t="s">
        <v>289</v>
      </c>
      <c r="B6" s="592"/>
      <c r="C6" s="592"/>
      <c r="D6" s="593">
        <v>308</v>
      </c>
      <c r="E6" s="594">
        <v>485</v>
      </c>
      <c r="F6" s="594"/>
      <c r="G6" s="761">
        <v>793</v>
      </c>
    </row>
    <row r="7" spans="1:7" ht="14.25">
      <c r="A7" s="68" t="s">
        <v>290</v>
      </c>
      <c r="B7" s="592"/>
      <c r="C7" s="592"/>
      <c r="D7" s="592">
        <v>28</v>
      </c>
      <c r="E7" s="594">
        <v>4</v>
      </c>
      <c r="F7" s="594"/>
      <c r="G7" s="761">
        <v>32</v>
      </c>
    </row>
    <row r="8" spans="1:7" ht="14.25">
      <c r="A8" s="68" t="s">
        <v>292</v>
      </c>
      <c r="B8" s="592"/>
      <c r="C8" s="592"/>
      <c r="D8" s="592"/>
      <c r="E8" s="594"/>
      <c r="F8" s="594"/>
      <c r="G8" s="761"/>
    </row>
    <row r="9" spans="1:7" ht="14.25">
      <c r="A9" s="68" t="s">
        <v>293</v>
      </c>
      <c r="B9" s="592">
        <v>0</v>
      </c>
      <c r="C9" s="592">
        <v>0</v>
      </c>
      <c r="D9" s="592">
        <v>336</v>
      </c>
      <c r="E9" s="594">
        <v>489</v>
      </c>
      <c r="F9" s="594">
        <v>0</v>
      </c>
      <c r="G9" s="761">
        <v>825</v>
      </c>
    </row>
    <row r="10" spans="1:7" s="25" customFormat="1" ht="14.25">
      <c r="A10" s="68" t="s">
        <v>301</v>
      </c>
      <c r="B10" s="592"/>
      <c r="C10" s="592"/>
      <c r="D10" s="592">
        <v>189</v>
      </c>
      <c r="E10" s="594">
        <v>363</v>
      </c>
      <c r="F10" s="594"/>
      <c r="G10" s="761">
        <v>552</v>
      </c>
    </row>
    <row r="11" spans="1:7" ht="14.25">
      <c r="A11" s="68" t="s">
        <v>294</v>
      </c>
      <c r="B11" s="592">
        <v>0</v>
      </c>
      <c r="C11" s="592">
        <v>0</v>
      </c>
      <c r="D11" s="592">
        <v>87</v>
      </c>
      <c r="E11" s="594">
        <v>94</v>
      </c>
      <c r="F11" s="594">
        <v>0</v>
      </c>
      <c r="G11" s="761">
        <v>181</v>
      </c>
    </row>
    <row r="12" spans="1:7" ht="14.25">
      <c r="A12" s="68" t="s">
        <v>1339</v>
      </c>
      <c r="B12" s="592"/>
      <c r="C12" s="592"/>
      <c r="D12" s="592">
        <v>87</v>
      </c>
      <c r="E12" s="594">
        <v>94</v>
      </c>
      <c r="F12" s="594"/>
      <c r="G12" s="761">
        <v>181</v>
      </c>
    </row>
    <row r="13" spans="1:7" ht="14.25">
      <c r="A13" s="68" t="s">
        <v>295</v>
      </c>
      <c r="B13" s="592">
        <v>0</v>
      </c>
      <c r="C13" s="592">
        <v>0</v>
      </c>
      <c r="D13" s="592">
        <v>276</v>
      </c>
      <c r="E13" s="594">
        <v>457</v>
      </c>
      <c r="F13" s="594">
        <v>0</v>
      </c>
      <c r="G13" s="761">
        <v>733</v>
      </c>
    </row>
    <row r="14" spans="1:7" ht="14.25">
      <c r="A14" s="68" t="s">
        <v>878</v>
      </c>
      <c r="B14" s="592"/>
      <c r="C14" s="592"/>
      <c r="D14" s="592"/>
      <c r="E14" s="594"/>
      <c r="F14" s="594"/>
      <c r="G14" s="761"/>
    </row>
    <row r="15" spans="1:7" ht="14.25">
      <c r="A15" s="68" t="s">
        <v>879</v>
      </c>
      <c r="B15" s="594"/>
      <c r="C15" s="594"/>
      <c r="D15" s="594"/>
      <c r="E15" s="594"/>
      <c r="F15" s="594"/>
      <c r="G15" s="761"/>
    </row>
    <row r="16" spans="1:7" ht="15" thickBot="1">
      <c r="A16" s="69" t="s">
        <v>880</v>
      </c>
      <c r="B16" s="595">
        <v>0</v>
      </c>
      <c r="C16" s="595">
        <v>0</v>
      </c>
      <c r="D16" s="595">
        <v>60</v>
      </c>
      <c r="E16" s="763">
        <v>32</v>
      </c>
      <c r="F16" s="595">
        <v>0</v>
      </c>
      <c r="G16" s="762">
        <v>92</v>
      </c>
    </row>
    <row r="17" spans="1:7" s="828" customFormat="1" ht="3" customHeight="1">
      <c r="A17" s="825"/>
      <c r="B17" s="826"/>
      <c r="C17" s="826"/>
      <c r="D17" s="826" t="s">
        <v>354</v>
      </c>
      <c r="E17" s="827" t="s">
        <v>354</v>
      </c>
      <c r="G17" s="827" t="s">
        <v>354</v>
      </c>
    </row>
    <row r="18" spans="1:7" s="828" customFormat="1" ht="15.75" hidden="1">
      <c r="A18" s="825"/>
      <c r="B18" s="829"/>
      <c r="C18" s="829"/>
      <c r="D18" s="830">
        <v>119</v>
      </c>
      <c r="E18" s="830">
        <v>122</v>
      </c>
      <c r="G18" s="830">
        <v>241</v>
      </c>
    </row>
    <row r="19" spans="1:7" s="828" customFormat="1" ht="15" hidden="1">
      <c r="A19" s="831"/>
      <c r="B19" s="832"/>
      <c r="C19" s="832"/>
      <c r="D19" s="826" t="s">
        <v>354</v>
      </c>
      <c r="E19" s="828" t="s">
        <v>354</v>
      </c>
      <c r="G19" s="828" t="s">
        <v>354</v>
      </c>
    </row>
    <row r="20" spans="1:4" ht="15" hidden="1">
      <c r="A20" s="112"/>
      <c r="B20" s="113"/>
      <c r="C20" s="113"/>
      <c r="D20" s="30"/>
    </row>
    <row r="21" spans="1:4" ht="15" hidden="1">
      <c r="A21" s="112"/>
      <c r="B21" s="113"/>
      <c r="C21" s="113"/>
      <c r="D21" s="30"/>
    </row>
    <row r="22" spans="1:4" ht="15" hidden="1">
      <c r="A22" s="112"/>
      <c r="B22" s="113"/>
      <c r="C22" s="113"/>
      <c r="D22" s="30"/>
    </row>
    <row r="23" spans="1:4" ht="15" hidden="1">
      <c r="A23" s="112"/>
      <c r="B23" s="113"/>
      <c r="C23" s="113"/>
      <c r="D23" s="30"/>
    </row>
    <row r="24" spans="1:4" ht="15" hidden="1">
      <c r="A24" s="112"/>
      <c r="B24" s="113"/>
      <c r="C24" s="113"/>
      <c r="D24" s="30"/>
    </row>
    <row r="25" spans="1:4" ht="15" hidden="1">
      <c r="A25" s="112"/>
      <c r="B25" s="113"/>
      <c r="C25" s="113"/>
      <c r="D25" s="30"/>
    </row>
    <row r="26" spans="1:4" ht="15" hidden="1">
      <c r="A26" s="112"/>
      <c r="B26" s="113"/>
      <c r="C26" s="113"/>
      <c r="D26" s="30"/>
    </row>
    <row r="27" spans="1:4" ht="15" hidden="1">
      <c r="A27" s="112"/>
      <c r="B27" s="113"/>
      <c r="C27" s="113"/>
      <c r="D27" s="30"/>
    </row>
    <row r="28" spans="1:4" ht="12.75" hidden="1">
      <c r="A28" s="30"/>
      <c r="B28" s="30"/>
      <c r="C28" s="30"/>
      <c r="D28" s="30"/>
    </row>
    <row r="29" spans="1:4" ht="15.75" hidden="1">
      <c r="A29" s="53"/>
      <c r="B29" s="30"/>
      <c r="C29" s="30"/>
      <c r="D29" s="30"/>
    </row>
    <row r="30" spans="1:4" ht="15.75" hidden="1">
      <c r="A30" s="53"/>
      <c r="B30" s="52"/>
      <c r="C30" s="52"/>
      <c r="D30" s="52"/>
    </row>
    <row r="31" spans="1:4" ht="15" hidden="1">
      <c r="A31" s="112"/>
      <c r="B31" s="113"/>
      <c r="C31" s="113"/>
      <c r="D31" s="30"/>
    </row>
    <row r="32" spans="1:4" ht="15" hidden="1">
      <c r="A32" s="115"/>
      <c r="B32" s="113"/>
      <c r="C32" s="113"/>
      <c r="D32" s="30"/>
    </row>
    <row r="33" spans="1:4" ht="15" hidden="1">
      <c r="A33" s="112"/>
      <c r="B33" s="113"/>
      <c r="C33" s="113"/>
      <c r="D33" s="30"/>
    </row>
    <row r="34" spans="1:4" ht="15" hidden="1">
      <c r="A34" s="112"/>
      <c r="B34" s="113"/>
      <c r="C34" s="113"/>
      <c r="D34" s="30"/>
    </row>
    <row r="35" spans="1:4" ht="12.75" hidden="1">
      <c r="A35" s="30"/>
      <c r="B35" s="30"/>
      <c r="C35" s="30"/>
      <c r="D35" s="30"/>
    </row>
    <row r="36" spans="1:4" ht="15.75" hidden="1">
      <c r="A36" s="53"/>
      <c r="B36" s="30"/>
      <c r="C36" s="30"/>
      <c r="D36" s="30"/>
    </row>
    <row r="37" spans="1:4" ht="15.75" hidden="1">
      <c r="A37" s="53"/>
      <c r="B37" s="52"/>
      <c r="C37" s="52"/>
      <c r="D37" s="52"/>
    </row>
    <row r="38" spans="1:4" ht="15" hidden="1">
      <c r="A38" s="112"/>
      <c r="B38" s="113"/>
      <c r="C38" s="113"/>
      <c r="D38" s="30"/>
    </row>
    <row r="39" spans="1:4" ht="15" hidden="1">
      <c r="A39" s="112"/>
      <c r="B39" s="113"/>
      <c r="C39" s="113"/>
      <c r="D39" s="30"/>
    </row>
    <row r="40" spans="1:4" ht="15" hidden="1">
      <c r="A40" s="112"/>
      <c r="B40" s="113"/>
      <c r="C40" s="113"/>
      <c r="D40" s="30"/>
    </row>
    <row r="41" spans="1:4" ht="15" hidden="1">
      <c r="A41" s="112"/>
      <c r="B41" s="113"/>
      <c r="C41" s="113"/>
      <c r="D41" s="30"/>
    </row>
    <row r="42" spans="1:4" ht="12.75" hidden="1">
      <c r="A42" s="30"/>
      <c r="B42" s="30"/>
      <c r="C42" s="30"/>
      <c r="D42" s="30"/>
    </row>
    <row r="43" spans="1:4" ht="15.75" hidden="1">
      <c r="A43" s="53"/>
      <c r="B43" s="30"/>
      <c r="C43" s="30"/>
      <c r="D43" s="30"/>
    </row>
    <row r="44" spans="1:4" ht="15.75" hidden="1">
      <c r="A44" s="53"/>
      <c r="B44" s="52"/>
      <c r="C44" s="52"/>
      <c r="D44" s="52"/>
    </row>
    <row r="45" spans="1:4" ht="15" hidden="1">
      <c r="A45" s="112"/>
      <c r="B45" s="113"/>
      <c r="C45" s="113"/>
      <c r="D45" s="113"/>
    </row>
    <row r="46" spans="1:4" ht="15" hidden="1">
      <c r="A46" s="112"/>
      <c r="B46" s="113"/>
      <c r="C46" s="113"/>
      <c r="D46" s="113"/>
    </row>
    <row r="47" spans="1:4" ht="15" hidden="1">
      <c r="A47" s="112"/>
      <c r="B47" s="113"/>
      <c r="C47" s="113"/>
      <c r="D47" s="113"/>
    </row>
    <row r="48" spans="1:4" ht="15" hidden="1">
      <c r="A48" s="112"/>
      <c r="B48" s="113"/>
      <c r="C48" s="113"/>
      <c r="D48" s="113"/>
    </row>
    <row r="49" spans="1:4" ht="15" hidden="1">
      <c r="A49" s="112"/>
      <c r="B49" s="113"/>
      <c r="C49" s="113"/>
      <c r="D49" s="113"/>
    </row>
    <row r="50" spans="1:4" ht="15" hidden="1">
      <c r="A50" s="112"/>
      <c r="B50" s="113"/>
      <c r="C50" s="113"/>
      <c r="D50" s="113"/>
    </row>
    <row r="51" spans="1:4" ht="15" hidden="1">
      <c r="A51" s="112"/>
      <c r="B51" s="113"/>
      <c r="C51" s="113"/>
      <c r="D51" s="113"/>
    </row>
    <row r="52" spans="1:4" ht="15" hidden="1">
      <c r="A52" s="112"/>
      <c r="B52" s="113"/>
      <c r="C52" s="113"/>
      <c r="D52" s="113"/>
    </row>
    <row r="53" spans="1:4" ht="15" hidden="1">
      <c r="A53" s="112"/>
      <c r="B53" s="113"/>
      <c r="C53" s="113"/>
      <c r="D53" s="113"/>
    </row>
    <row r="54" spans="1:4" ht="15" hidden="1">
      <c r="A54" s="112"/>
      <c r="B54" s="113"/>
      <c r="C54" s="113"/>
      <c r="D54" s="113"/>
    </row>
    <row r="55" spans="1:4" ht="15" hidden="1">
      <c r="A55" s="112"/>
      <c r="B55" s="113"/>
      <c r="C55" s="113"/>
      <c r="D55" s="113"/>
    </row>
    <row r="56" spans="1:4" ht="15" hidden="1">
      <c r="A56" s="112"/>
      <c r="B56" s="113"/>
      <c r="C56" s="113"/>
      <c r="D56" s="113"/>
    </row>
    <row r="57" spans="1:4" ht="15" hidden="1">
      <c r="A57" s="112"/>
      <c r="B57" s="113"/>
      <c r="C57" s="113"/>
      <c r="D57" s="113"/>
    </row>
    <row r="58" spans="1:4" ht="15" hidden="1">
      <c r="A58" s="112"/>
      <c r="B58" s="113"/>
      <c r="C58" s="113"/>
      <c r="D58" s="113"/>
    </row>
    <row r="59" spans="1:4" ht="15" hidden="1">
      <c r="A59" s="112"/>
      <c r="B59" s="113"/>
      <c r="C59" s="113"/>
      <c r="D59" s="113"/>
    </row>
    <row r="60" spans="1:4" ht="15" hidden="1">
      <c r="A60" s="112"/>
      <c r="B60" s="113"/>
      <c r="C60" s="113"/>
      <c r="D60" s="113"/>
    </row>
    <row r="61" spans="1:4" ht="12.75" hidden="1">
      <c r="A61" s="30"/>
      <c r="B61" s="30"/>
      <c r="C61" s="30"/>
      <c r="D61" s="30"/>
    </row>
    <row r="62" spans="1:4" ht="15.75" hidden="1">
      <c r="A62" s="53"/>
      <c r="B62" s="30"/>
      <c r="C62" s="30"/>
      <c r="D62" s="30"/>
    </row>
    <row r="63" spans="1:4" ht="15.75" hidden="1">
      <c r="A63" s="53"/>
      <c r="B63" s="52"/>
      <c r="C63" s="52"/>
      <c r="D63" s="52"/>
    </row>
    <row r="64" spans="1:4" ht="15" hidden="1">
      <c r="A64" s="112"/>
      <c r="B64" s="113"/>
      <c r="C64" s="113"/>
      <c r="D64" s="113"/>
    </row>
    <row r="65" spans="1:4" ht="15" hidden="1">
      <c r="A65" s="112"/>
      <c r="B65" s="113"/>
      <c r="C65" s="113"/>
      <c r="D65" s="113"/>
    </row>
    <row r="66" spans="1:4" ht="15" hidden="1">
      <c r="A66" s="112"/>
      <c r="B66" s="113"/>
      <c r="C66" s="113"/>
      <c r="D66" s="113"/>
    </row>
    <row r="67" spans="1:4" ht="15" hidden="1">
      <c r="A67" s="112"/>
      <c r="B67" s="113"/>
      <c r="C67" s="113"/>
      <c r="D67" s="113"/>
    </row>
    <row r="68" spans="1:4" ht="15" hidden="1">
      <c r="A68" s="112"/>
      <c r="B68" s="113"/>
      <c r="C68" s="113"/>
      <c r="D68" s="113"/>
    </row>
    <row r="69" spans="1:4" ht="15" hidden="1">
      <c r="A69" s="112"/>
      <c r="B69" s="113"/>
      <c r="C69" s="113"/>
      <c r="D69" s="113"/>
    </row>
    <row r="70" spans="1:4" ht="15" hidden="1">
      <c r="A70" s="112"/>
      <c r="B70" s="113"/>
      <c r="C70" s="113"/>
      <c r="D70" s="113"/>
    </row>
    <row r="71" spans="1:4" ht="15" hidden="1">
      <c r="A71" s="112"/>
      <c r="B71" s="113"/>
      <c r="C71" s="113"/>
      <c r="D71" s="113"/>
    </row>
    <row r="72" spans="1:4" ht="12.75" hidden="1">
      <c r="A72" s="30"/>
      <c r="B72" s="30"/>
      <c r="C72" s="30"/>
      <c r="D72" s="30"/>
    </row>
    <row r="73" spans="1:4" ht="15.75" hidden="1">
      <c r="A73" s="53"/>
      <c r="B73" s="30"/>
      <c r="C73" s="30"/>
      <c r="D73" s="30"/>
    </row>
    <row r="74" spans="1:4" ht="12.75" hidden="1">
      <c r="A74" s="55"/>
      <c r="B74" s="52"/>
      <c r="C74" s="52"/>
      <c r="D74" s="52"/>
    </row>
    <row r="75" spans="1:4" ht="15" hidden="1">
      <c r="A75" s="112"/>
      <c r="B75" s="113"/>
      <c r="C75" s="113"/>
      <c r="D75" s="113"/>
    </row>
    <row r="76" spans="1:4" ht="15" hidden="1">
      <c r="A76" s="112"/>
      <c r="B76" s="113"/>
      <c r="C76" s="113"/>
      <c r="D76" s="113"/>
    </row>
    <row r="77" spans="1:4" ht="15" hidden="1">
      <c r="A77" s="112"/>
      <c r="B77" s="113"/>
      <c r="C77" s="113"/>
      <c r="D77" s="113"/>
    </row>
    <row r="78" spans="1:4" ht="15" hidden="1">
      <c r="A78" s="112"/>
      <c r="B78" s="113"/>
      <c r="C78" s="113"/>
      <c r="D78" s="113"/>
    </row>
    <row r="79" spans="1:4" ht="15" hidden="1">
      <c r="A79" s="112"/>
      <c r="B79" s="113"/>
      <c r="C79" s="113"/>
      <c r="D79" s="113"/>
    </row>
    <row r="80" spans="1:4" ht="15" hidden="1">
      <c r="A80" s="112"/>
      <c r="B80" s="113"/>
      <c r="C80" s="113"/>
      <c r="D80" s="113"/>
    </row>
    <row r="81" spans="1:4" ht="12.75" hidden="1">
      <c r="A81" s="30"/>
      <c r="B81" s="30"/>
      <c r="C81" s="30"/>
      <c r="D81" s="30"/>
    </row>
    <row r="82" spans="1:4" ht="15.75" hidden="1">
      <c r="A82" s="53"/>
      <c r="B82" s="30"/>
      <c r="C82" s="30"/>
      <c r="D82" s="30"/>
    </row>
    <row r="83" spans="1:4" ht="12.75" hidden="1">
      <c r="A83" s="55"/>
      <c r="B83" s="52"/>
      <c r="C83" s="52"/>
      <c r="D83" s="52"/>
    </row>
    <row r="84" spans="1:4" ht="15" hidden="1">
      <c r="A84" s="112"/>
      <c r="B84" s="113"/>
      <c r="C84" s="113"/>
      <c r="D84" s="113"/>
    </row>
    <row r="85" spans="1:4" ht="15" hidden="1">
      <c r="A85" s="112"/>
      <c r="B85" s="113"/>
      <c r="C85" s="113"/>
      <c r="D85" s="113"/>
    </row>
    <row r="86" spans="1:4" ht="15" hidden="1">
      <c r="A86" s="112"/>
      <c r="B86" s="113"/>
      <c r="C86" s="113"/>
      <c r="D86" s="113"/>
    </row>
    <row r="87" spans="1:4" ht="15" hidden="1">
      <c r="A87" s="112"/>
      <c r="B87" s="113"/>
      <c r="C87" s="113"/>
      <c r="D87" s="113"/>
    </row>
    <row r="88" spans="1:4" ht="15" hidden="1">
      <c r="A88" s="112"/>
      <c r="B88" s="113"/>
      <c r="C88" s="113"/>
      <c r="D88" s="113"/>
    </row>
    <row r="89" spans="1:4" ht="15" hidden="1">
      <c r="A89" s="112"/>
      <c r="B89" s="113"/>
      <c r="C89" s="113"/>
      <c r="D89" s="113"/>
    </row>
    <row r="90" spans="1:4" ht="15" hidden="1">
      <c r="A90" s="112"/>
      <c r="B90" s="113"/>
      <c r="C90" s="113"/>
      <c r="D90" s="113"/>
    </row>
    <row r="91" spans="1:4" ht="12.75" hidden="1">
      <c r="A91" s="30"/>
      <c r="B91" s="30"/>
      <c r="C91" s="30"/>
      <c r="D91" s="30"/>
    </row>
    <row r="92" spans="1:4" ht="15.75" hidden="1">
      <c r="A92" s="53"/>
      <c r="B92" s="30"/>
      <c r="C92" s="30"/>
      <c r="D92" s="30"/>
    </row>
    <row r="93" spans="1:4" ht="12.75" hidden="1">
      <c r="A93" s="55"/>
      <c r="B93" s="52"/>
      <c r="C93" s="52"/>
      <c r="D93" s="52"/>
    </row>
    <row r="94" spans="1:4" ht="15" hidden="1">
      <c r="A94" s="112"/>
      <c r="B94" s="113"/>
      <c r="C94" s="113"/>
      <c r="D94" s="113"/>
    </row>
    <row r="95" spans="1:4" ht="15" hidden="1">
      <c r="A95" s="112"/>
      <c r="B95" s="113"/>
      <c r="C95" s="113"/>
      <c r="D95" s="113"/>
    </row>
    <row r="96" spans="1:4" ht="15" hidden="1">
      <c r="A96" s="112"/>
      <c r="B96" s="113"/>
      <c r="C96" s="113"/>
      <c r="D96" s="113"/>
    </row>
    <row r="97" spans="1:4" ht="15" hidden="1">
      <c r="A97" s="112"/>
      <c r="B97" s="113"/>
      <c r="C97" s="113"/>
      <c r="D97" s="113"/>
    </row>
    <row r="98" spans="1:4" ht="15" hidden="1">
      <c r="A98" s="112"/>
      <c r="B98" s="113"/>
      <c r="C98" s="113"/>
      <c r="D98" s="113"/>
    </row>
    <row r="99" spans="1:4" ht="15" hidden="1">
      <c r="A99" s="112"/>
      <c r="B99" s="113"/>
      <c r="C99" s="113"/>
      <c r="D99" s="113"/>
    </row>
    <row r="100" spans="1:4" ht="15" hidden="1">
      <c r="A100" s="112"/>
      <c r="B100" s="113"/>
      <c r="C100" s="113"/>
      <c r="D100" s="113"/>
    </row>
    <row r="101" spans="1:4" ht="15" hidden="1">
      <c r="A101" s="112"/>
      <c r="B101" s="113"/>
      <c r="C101" s="113"/>
      <c r="D101" s="113"/>
    </row>
    <row r="102" spans="1:4" ht="12.75" hidden="1">
      <c r="A102" s="30"/>
      <c r="B102" s="30"/>
      <c r="C102" s="30"/>
      <c r="D102" s="30"/>
    </row>
    <row r="103" spans="1:4" ht="15.75" hidden="1">
      <c r="A103" s="53"/>
      <c r="B103" s="30"/>
      <c r="C103" s="30"/>
      <c r="D103" s="30"/>
    </row>
    <row r="104" spans="1:4" ht="12.75" hidden="1">
      <c r="A104" s="116"/>
      <c r="B104" s="52"/>
      <c r="C104" s="52"/>
      <c r="D104" s="52"/>
    </row>
    <row r="105" spans="1:4" ht="15" hidden="1">
      <c r="A105" s="112"/>
      <c r="B105" s="113"/>
      <c r="C105" s="113"/>
      <c r="D105" s="113"/>
    </row>
    <row r="106" spans="1:4" ht="15" hidden="1">
      <c r="A106" s="112"/>
      <c r="B106" s="113"/>
      <c r="C106" s="113"/>
      <c r="D106" s="113"/>
    </row>
    <row r="107" spans="1:4" ht="15" hidden="1">
      <c r="A107" s="112"/>
      <c r="B107" s="113"/>
      <c r="C107" s="113"/>
      <c r="D107" s="113"/>
    </row>
    <row r="108" spans="1:4" ht="15" hidden="1">
      <c r="A108" s="112"/>
      <c r="B108" s="113"/>
      <c r="C108" s="113"/>
      <c r="D108" s="113"/>
    </row>
    <row r="109" spans="1:4" ht="15" hidden="1">
      <c r="A109" s="112"/>
      <c r="B109" s="113"/>
      <c r="C109" s="113"/>
      <c r="D109" s="113"/>
    </row>
    <row r="110" spans="1:4" ht="15" hidden="1">
      <c r="A110" s="112"/>
      <c r="B110" s="113"/>
      <c r="C110" s="113"/>
      <c r="D110" s="113"/>
    </row>
    <row r="111" spans="1:4" ht="15" hidden="1">
      <c r="A111" s="112"/>
      <c r="B111" s="113"/>
      <c r="C111" s="113"/>
      <c r="D111" s="113"/>
    </row>
    <row r="112" spans="1:4" ht="15" hidden="1">
      <c r="A112" s="112"/>
      <c r="B112" s="113"/>
      <c r="C112" s="113"/>
      <c r="D112" s="113"/>
    </row>
    <row r="113" spans="1:4" ht="12.75" hidden="1">
      <c r="A113" s="30"/>
      <c r="B113" s="30"/>
      <c r="C113" s="30"/>
      <c r="D113" s="30"/>
    </row>
    <row r="114" spans="1:4" ht="15.75" hidden="1">
      <c r="A114" s="53"/>
      <c r="B114" s="30"/>
      <c r="C114" s="30"/>
      <c r="D114" s="30"/>
    </row>
    <row r="115" spans="1:4" ht="12.75" hidden="1">
      <c r="A115" s="55"/>
      <c r="B115" s="52"/>
      <c r="C115" s="52"/>
      <c r="D115" s="52"/>
    </row>
    <row r="116" spans="1:4" ht="15" hidden="1">
      <c r="A116" s="112"/>
      <c r="B116" s="30"/>
      <c r="C116" s="30"/>
      <c r="D116" s="30"/>
    </row>
    <row r="117" spans="1:4" ht="15" hidden="1">
      <c r="A117" s="112"/>
      <c r="B117" s="30"/>
      <c r="C117" s="30"/>
      <c r="D117" s="30"/>
    </row>
    <row r="118" spans="1:4" ht="15" hidden="1">
      <c r="A118" s="112"/>
      <c r="B118" s="30"/>
      <c r="C118" s="30"/>
      <c r="D118" s="30"/>
    </row>
    <row r="119" spans="1:4" ht="15" hidden="1">
      <c r="A119" s="112"/>
      <c r="B119" s="30"/>
      <c r="C119" s="30"/>
      <c r="D119" s="30"/>
    </row>
    <row r="120" spans="1:4" ht="15" hidden="1">
      <c r="A120" s="112"/>
      <c r="B120" s="30"/>
      <c r="C120" s="30"/>
      <c r="D120" s="30"/>
    </row>
    <row r="121" spans="1:4" ht="15" hidden="1">
      <c r="A121" s="112"/>
      <c r="B121" s="30"/>
      <c r="C121" s="30"/>
      <c r="D121" s="30"/>
    </row>
    <row r="122" spans="1:4" ht="15" hidden="1">
      <c r="A122" s="112"/>
      <c r="B122" s="30"/>
      <c r="C122" s="30"/>
      <c r="D122" s="30"/>
    </row>
    <row r="123" spans="1:4" ht="15" hidden="1">
      <c r="A123" s="112"/>
      <c r="B123" s="30"/>
      <c r="C123" s="30"/>
      <c r="D123" s="30"/>
    </row>
    <row r="124" spans="1:4" ht="15" hidden="1">
      <c r="A124" s="112"/>
      <c r="B124" s="30"/>
      <c r="C124" s="30"/>
      <c r="D124" s="30"/>
    </row>
    <row r="125" spans="1:4" ht="15" hidden="1">
      <c r="A125" s="112"/>
      <c r="B125" s="30"/>
      <c r="C125" s="30"/>
      <c r="D125" s="30"/>
    </row>
    <row r="126" spans="1:4" ht="15" hidden="1">
      <c r="A126" s="112"/>
      <c r="B126" s="30"/>
      <c r="C126" s="30"/>
      <c r="D126" s="30"/>
    </row>
    <row r="127" spans="1:4" ht="15" hidden="1">
      <c r="A127" s="112"/>
      <c r="B127" s="30"/>
      <c r="C127" s="30"/>
      <c r="D127" s="30"/>
    </row>
    <row r="128" spans="1:4" ht="15" hidden="1">
      <c r="A128" s="112"/>
      <c r="B128" s="30"/>
      <c r="C128" s="30"/>
      <c r="D128" s="30"/>
    </row>
    <row r="129" spans="1:4" ht="15" hidden="1">
      <c r="A129" s="112"/>
      <c r="B129" s="30"/>
      <c r="C129" s="30"/>
      <c r="D129" s="30"/>
    </row>
    <row r="130" spans="1:4" ht="15" hidden="1">
      <c r="A130" s="112"/>
      <c r="B130" s="30"/>
      <c r="C130" s="30"/>
      <c r="D130" s="30"/>
    </row>
    <row r="131" spans="1:4" ht="15" hidden="1">
      <c r="A131" s="112"/>
      <c r="B131" s="30"/>
      <c r="C131" s="30"/>
      <c r="D131" s="30"/>
    </row>
    <row r="132" spans="1:4" ht="15" hidden="1">
      <c r="A132" s="112"/>
      <c r="B132" s="30"/>
      <c r="C132" s="30"/>
      <c r="D132" s="30"/>
    </row>
    <row r="133" spans="1:4" ht="15" hidden="1">
      <c r="A133" s="112"/>
      <c r="B133" s="30"/>
      <c r="C133" s="30"/>
      <c r="D133" s="30"/>
    </row>
    <row r="134" spans="1:4" ht="15" hidden="1">
      <c r="A134" s="112"/>
      <c r="B134" s="30"/>
      <c r="C134" s="30"/>
      <c r="D134" s="30"/>
    </row>
    <row r="135" spans="1:4" ht="15" hidden="1">
      <c r="A135" s="112"/>
      <c r="B135" s="30"/>
      <c r="C135" s="30"/>
      <c r="D135" s="30"/>
    </row>
    <row r="136" spans="1:4" ht="15" hidden="1">
      <c r="A136" s="112"/>
      <c r="B136" s="30"/>
      <c r="C136" s="30"/>
      <c r="D136" s="30"/>
    </row>
    <row r="137" spans="1:4" ht="15" hidden="1">
      <c r="A137" s="112"/>
      <c r="B137" s="30"/>
      <c r="C137" s="30"/>
      <c r="D137" s="30"/>
    </row>
    <row r="138" spans="1:4" ht="15" hidden="1">
      <c r="A138" s="112"/>
      <c r="B138" s="30"/>
      <c r="C138" s="30"/>
      <c r="D138" s="30"/>
    </row>
    <row r="139" spans="1:4" ht="15" hidden="1">
      <c r="A139" s="112"/>
      <c r="B139" s="30"/>
      <c r="C139" s="30"/>
      <c r="D139" s="30"/>
    </row>
    <row r="140" spans="1:4" ht="15" hidden="1">
      <c r="A140" s="112"/>
      <c r="B140" s="30"/>
      <c r="C140" s="30"/>
      <c r="D140" s="30"/>
    </row>
    <row r="141" spans="1:4" ht="15" hidden="1">
      <c r="A141" s="112"/>
      <c r="B141" s="30"/>
      <c r="C141" s="30"/>
      <c r="D141" s="30"/>
    </row>
    <row r="142" spans="1:4" ht="15" hidden="1">
      <c r="A142" s="112"/>
      <c r="B142" s="30"/>
      <c r="C142" s="30"/>
      <c r="D142" s="30"/>
    </row>
    <row r="143" spans="1:4" ht="15" hidden="1">
      <c r="A143" s="112"/>
      <c r="B143" s="30"/>
      <c r="C143" s="30"/>
      <c r="D143" s="30"/>
    </row>
    <row r="144" spans="1:4" ht="15" hidden="1">
      <c r="A144" s="112"/>
      <c r="B144" s="30"/>
      <c r="C144" s="30"/>
      <c r="D144" s="30"/>
    </row>
    <row r="145" spans="1:4" ht="15" hidden="1">
      <c r="A145" s="112"/>
      <c r="B145" s="30"/>
      <c r="C145" s="30"/>
      <c r="D145" s="30"/>
    </row>
    <row r="146" spans="1:4" ht="15" hidden="1">
      <c r="A146" s="112"/>
      <c r="B146" s="30"/>
      <c r="C146" s="30"/>
      <c r="D146" s="30"/>
    </row>
    <row r="147" spans="1:4" ht="15" hidden="1">
      <c r="A147" s="112"/>
      <c r="B147" s="30"/>
      <c r="C147" s="30"/>
      <c r="D147" s="30"/>
    </row>
    <row r="148" spans="1:4" ht="15" hidden="1">
      <c r="A148" s="112"/>
      <c r="B148" s="30"/>
      <c r="C148" s="30"/>
      <c r="D148" s="30"/>
    </row>
    <row r="149" spans="1:4" ht="15" hidden="1">
      <c r="A149" s="112"/>
      <c r="B149" s="30"/>
      <c r="C149" s="30"/>
      <c r="D149" s="30"/>
    </row>
    <row r="150" spans="1:4" ht="15" hidden="1">
      <c r="A150" s="112"/>
      <c r="B150" s="30"/>
      <c r="C150" s="30"/>
      <c r="D150" s="30"/>
    </row>
    <row r="151" spans="1:4" ht="15" hidden="1">
      <c r="A151" s="112"/>
      <c r="B151" s="30"/>
      <c r="C151" s="30"/>
      <c r="D151" s="30"/>
    </row>
    <row r="152" spans="1:4" ht="15" hidden="1">
      <c r="A152" s="112"/>
      <c r="B152" s="30"/>
      <c r="C152" s="30"/>
      <c r="D152" s="30"/>
    </row>
    <row r="153" spans="1:4" ht="15" hidden="1">
      <c r="A153" s="112"/>
      <c r="B153" s="30"/>
      <c r="C153" s="30"/>
      <c r="D153" s="30"/>
    </row>
    <row r="154" spans="1:4" ht="15" hidden="1">
      <c r="A154" s="112"/>
      <c r="B154" s="30"/>
      <c r="C154" s="30"/>
      <c r="D154" s="30"/>
    </row>
    <row r="155" spans="1:4" ht="15" hidden="1">
      <c r="A155" s="112"/>
      <c r="B155" s="30"/>
      <c r="C155" s="30"/>
      <c r="D155" s="30"/>
    </row>
    <row r="156" spans="1:4" ht="15" hidden="1">
      <c r="A156" s="112"/>
      <c r="B156" s="30"/>
      <c r="C156" s="30"/>
      <c r="D156" s="30"/>
    </row>
    <row r="157" spans="1:4" ht="15" hidden="1">
      <c r="A157" s="112"/>
      <c r="B157" s="30"/>
      <c r="C157" s="30"/>
      <c r="D157" s="30"/>
    </row>
    <row r="158" spans="1:4" ht="15" hidden="1">
      <c r="A158" s="112"/>
      <c r="B158" s="30"/>
      <c r="C158" s="30"/>
      <c r="D158" s="30"/>
    </row>
    <row r="159" spans="1:4" ht="15" hidden="1">
      <c r="A159" s="112"/>
      <c r="B159" s="30"/>
      <c r="C159" s="30"/>
      <c r="D159" s="30"/>
    </row>
    <row r="160" spans="1:4" ht="15" hidden="1">
      <c r="A160" s="112"/>
      <c r="B160" s="30"/>
      <c r="C160" s="30"/>
      <c r="D160" s="30"/>
    </row>
    <row r="161" spans="1:4" ht="15" hidden="1">
      <c r="A161" s="112"/>
      <c r="B161" s="30"/>
      <c r="C161" s="30"/>
      <c r="D161" s="30"/>
    </row>
    <row r="162" spans="1:4" ht="15" hidden="1">
      <c r="A162" s="112"/>
      <c r="B162" s="30"/>
      <c r="C162" s="30"/>
      <c r="D162" s="30"/>
    </row>
    <row r="163" spans="1:4" ht="15" hidden="1">
      <c r="A163" s="112"/>
      <c r="B163" s="30"/>
      <c r="C163" s="30"/>
      <c r="D163" s="30"/>
    </row>
    <row r="164" spans="1:4" ht="15" hidden="1">
      <c r="A164" s="112"/>
      <c r="B164" s="30"/>
      <c r="C164" s="30"/>
      <c r="D164" s="30"/>
    </row>
    <row r="165" spans="1:4" ht="12.75" hidden="1">
      <c r="A165" s="30"/>
      <c r="B165" s="30"/>
      <c r="C165" s="30"/>
      <c r="D165" s="30"/>
    </row>
    <row r="166" spans="1:4" ht="15.75" hidden="1">
      <c r="A166" s="53"/>
      <c r="B166" s="30"/>
      <c r="C166" s="30"/>
      <c r="D166" s="30"/>
    </row>
    <row r="167" spans="1:4" ht="12.75" hidden="1">
      <c r="A167" s="117"/>
      <c r="B167" s="52"/>
      <c r="C167" s="52"/>
      <c r="D167" s="52"/>
    </row>
    <row r="168" spans="1:4" ht="15" hidden="1">
      <c r="A168" s="112"/>
      <c r="B168" s="113"/>
      <c r="C168" s="113"/>
      <c r="D168" s="113"/>
    </row>
    <row r="169" spans="1:4" ht="15" hidden="1">
      <c r="A169" s="112"/>
      <c r="B169" s="113"/>
      <c r="C169" s="113"/>
      <c r="D169" s="113"/>
    </row>
    <row r="170" spans="1:4" ht="15" hidden="1">
      <c r="A170" s="112"/>
      <c r="B170" s="113"/>
      <c r="C170" s="113"/>
      <c r="D170" s="113"/>
    </row>
    <row r="171" spans="1:4" ht="15" hidden="1">
      <c r="A171" s="112"/>
      <c r="B171" s="113"/>
      <c r="C171" s="113"/>
      <c r="D171" s="113"/>
    </row>
    <row r="172" spans="1:4" ht="15" hidden="1">
      <c r="A172" s="112"/>
      <c r="B172" s="113"/>
      <c r="C172" s="113"/>
      <c r="D172" s="113"/>
    </row>
    <row r="173" spans="1:4" ht="15" hidden="1">
      <c r="A173" s="112"/>
      <c r="B173" s="113"/>
      <c r="C173" s="113"/>
      <c r="D173" s="113"/>
    </row>
    <row r="174" spans="1:4" ht="15" hidden="1">
      <c r="A174" s="112"/>
      <c r="B174" s="113"/>
      <c r="C174" s="113"/>
      <c r="D174" s="113"/>
    </row>
    <row r="175" spans="1:4" ht="15" hidden="1">
      <c r="A175" s="112"/>
      <c r="B175" s="113"/>
      <c r="C175" s="113"/>
      <c r="D175" s="113"/>
    </row>
    <row r="176" spans="1:4" ht="12.75" hidden="1">
      <c r="A176" s="30"/>
      <c r="B176" s="30"/>
      <c r="C176" s="30"/>
      <c r="D176" s="30"/>
    </row>
    <row r="177" spans="1:4" ht="15.75" hidden="1">
      <c r="A177" s="53"/>
      <c r="B177" s="30"/>
      <c r="C177" s="30"/>
      <c r="D177" s="30"/>
    </row>
    <row r="178" spans="1:4" ht="12.75" hidden="1">
      <c r="A178" s="55"/>
      <c r="B178" s="52"/>
      <c r="C178" s="52"/>
      <c r="D178" s="52"/>
    </row>
    <row r="179" spans="1:4" ht="15" hidden="1">
      <c r="A179" s="112"/>
      <c r="B179" s="113"/>
      <c r="C179" s="113"/>
      <c r="D179" s="113"/>
    </row>
    <row r="180" spans="1:4" ht="15" hidden="1">
      <c r="A180" s="112"/>
      <c r="B180" s="113"/>
      <c r="C180" s="113"/>
      <c r="D180" s="113"/>
    </row>
    <row r="181" spans="1:4" ht="15" hidden="1">
      <c r="A181" s="112"/>
      <c r="B181" s="113"/>
      <c r="C181" s="113"/>
      <c r="D181" s="113"/>
    </row>
    <row r="182" spans="1:4" ht="15" hidden="1">
      <c r="A182" s="112"/>
      <c r="B182" s="113"/>
      <c r="C182" s="113"/>
      <c r="D182" s="113"/>
    </row>
    <row r="183" spans="1:4" ht="15" hidden="1">
      <c r="A183" s="112"/>
      <c r="B183" s="113"/>
      <c r="C183" s="113"/>
      <c r="D183" s="113"/>
    </row>
    <row r="184" spans="1:4" ht="15" hidden="1">
      <c r="A184" s="112"/>
      <c r="B184" s="113"/>
      <c r="C184" s="113"/>
      <c r="D184" s="113"/>
    </row>
    <row r="185" spans="1:4" ht="15" hidden="1">
      <c r="A185" s="112"/>
      <c r="B185" s="113"/>
      <c r="C185" s="113"/>
      <c r="D185" s="113"/>
    </row>
    <row r="186" spans="1:4" ht="15" hidden="1">
      <c r="A186" s="112"/>
      <c r="B186" s="113"/>
      <c r="C186" s="113"/>
      <c r="D186" s="113"/>
    </row>
    <row r="187" spans="1:4" ht="15" hidden="1">
      <c r="A187" s="112"/>
      <c r="B187" s="113"/>
      <c r="C187" s="113"/>
      <c r="D187" s="113"/>
    </row>
    <row r="188" spans="1:4" ht="15" hidden="1">
      <c r="A188" s="112"/>
      <c r="B188" s="113"/>
      <c r="C188" s="113"/>
      <c r="D188" s="113"/>
    </row>
    <row r="189" spans="1:4" ht="15" hidden="1">
      <c r="A189" s="112"/>
      <c r="B189" s="113"/>
      <c r="C189" s="113"/>
      <c r="D189" s="113"/>
    </row>
    <row r="190" spans="1:4" ht="12.75" hidden="1">
      <c r="A190" s="30"/>
      <c r="B190" s="30"/>
      <c r="C190" s="30"/>
      <c r="D190" s="30"/>
    </row>
    <row r="191" spans="1:4" ht="15.75" hidden="1">
      <c r="A191" s="53"/>
      <c r="B191" s="30"/>
      <c r="C191" s="30"/>
      <c r="D191" s="30"/>
    </row>
    <row r="192" spans="1:4" ht="12.75" hidden="1">
      <c r="A192" s="55"/>
      <c r="B192" s="52"/>
      <c r="C192" s="52"/>
      <c r="D192" s="52"/>
    </row>
    <row r="193" spans="1:4" ht="15" hidden="1">
      <c r="A193" s="112"/>
      <c r="B193" s="113"/>
      <c r="C193" s="113"/>
      <c r="D193" s="113"/>
    </row>
    <row r="194" spans="1:4" ht="15" hidden="1">
      <c r="A194" s="112"/>
      <c r="B194" s="113"/>
      <c r="C194" s="113"/>
      <c r="D194" s="113"/>
    </row>
    <row r="195" spans="1:4" ht="15" hidden="1">
      <c r="A195" s="112"/>
      <c r="B195" s="113"/>
      <c r="C195" s="113"/>
      <c r="D195" s="113"/>
    </row>
    <row r="196" spans="1:4" ht="15" hidden="1">
      <c r="A196" s="112"/>
      <c r="B196" s="113"/>
      <c r="C196" s="113"/>
      <c r="D196" s="113"/>
    </row>
    <row r="197" spans="1:4" ht="15" hidden="1">
      <c r="A197" s="112"/>
      <c r="B197" s="113"/>
      <c r="C197" s="113"/>
      <c r="D197" s="113"/>
    </row>
    <row r="198" spans="1:4" ht="15" hidden="1">
      <c r="A198" s="112"/>
      <c r="B198" s="113"/>
      <c r="C198" s="113"/>
      <c r="D198" s="113"/>
    </row>
    <row r="199" spans="1:4" ht="15" hidden="1">
      <c r="A199" s="112"/>
      <c r="B199" s="113"/>
      <c r="C199" s="113"/>
      <c r="D199" s="113"/>
    </row>
    <row r="200" spans="1:4" ht="15" hidden="1">
      <c r="A200" s="112"/>
      <c r="B200" s="113"/>
      <c r="C200" s="113"/>
      <c r="D200" s="113"/>
    </row>
    <row r="201" spans="1:4" ht="15" hidden="1">
      <c r="A201" s="112"/>
      <c r="B201" s="113"/>
      <c r="C201" s="113"/>
      <c r="D201" s="113"/>
    </row>
    <row r="202" spans="1:4" ht="15" hidden="1">
      <c r="A202" s="112"/>
      <c r="B202" s="113"/>
      <c r="C202" s="113"/>
      <c r="D202" s="113"/>
    </row>
    <row r="203" spans="1:4" ht="15" hidden="1">
      <c r="A203" s="112"/>
      <c r="B203" s="113"/>
      <c r="C203" s="113"/>
      <c r="D203" s="113"/>
    </row>
    <row r="204" spans="1:4" ht="12.75" hidden="1">
      <c r="A204" s="30"/>
      <c r="B204" s="30"/>
      <c r="C204" s="30"/>
      <c r="D204" s="30"/>
    </row>
    <row r="205" spans="1:4" ht="15.75" hidden="1">
      <c r="A205" s="53"/>
      <c r="B205" s="30"/>
      <c r="C205" s="30"/>
      <c r="D205" s="30"/>
    </row>
    <row r="206" spans="1:4" ht="12.75" hidden="1">
      <c r="A206" s="55"/>
      <c r="B206" s="52"/>
      <c r="C206" s="52"/>
      <c r="D206" s="52"/>
    </row>
    <row r="207" spans="1:4" ht="15" hidden="1">
      <c r="A207" s="112"/>
      <c r="B207" s="113"/>
      <c r="C207" s="113"/>
      <c r="D207" s="113"/>
    </row>
    <row r="208" spans="1:4" ht="15" hidden="1">
      <c r="A208" s="112"/>
      <c r="B208" s="113"/>
      <c r="C208" s="113"/>
      <c r="D208" s="113"/>
    </row>
    <row r="209" spans="1:4" ht="15" hidden="1">
      <c r="A209" s="112"/>
      <c r="B209" s="113"/>
      <c r="C209" s="113"/>
      <c r="D209" s="113"/>
    </row>
    <row r="210" spans="1:4" ht="15" hidden="1">
      <c r="A210" s="112"/>
      <c r="B210" s="113"/>
      <c r="C210" s="113"/>
      <c r="D210" s="113"/>
    </row>
    <row r="211" spans="1:4" ht="15" hidden="1">
      <c r="A211" s="112"/>
      <c r="B211" s="113"/>
      <c r="C211" s="113"/>
      <c r="D211" s="113"/>
    </row>
    <row r="212" spans="1:4" ht="15" hidden="1">
      <c r="A212" s="112"/>
      <c r="B212" s="113"/>
      <c r="C212" s="113"/>
      <c r="D212" s="113"/>
    </row>
    <row r="213" spans="1:4" ht="15" hidden="1">
      <c r="A213" s="112"/>
      <c r="B213" s="113"/>
      <c r="C213" s="113"/>
      <c r="D213" s="113"/>
    </row>
    <row r="214" spans="1:4" ht="15" hidden="1">
      <c r="A214" s="112"/>
      <c r="B214" s="113"/>
      <c r="C214" s="113"/>
      <c r="D214" s="113"/>
    </row>
    <row r="215" spans="1:4" ht="15" hidden="1">
      <c r="A215" s="112"/>
      <c r="B215" s="113"/>
      <c r="C215" s="113"/>
      <c r="D215" s="113"/>
    </row>
    <row r="216" spans="1:4" ht="15" hidden="1">
      <c r="A216" s="112"/>
      <c r="B216" s="113"/>
      <c r="C216" s="113"/>
      <c r="D216" s="113"/>
    </row>
    <row r="217" spans="1:4" ht="15" hidden="1">
      <c r="A217" s="112"/>
      <c r="B217" s="113"/>
      <c r="C217" s="113"/>
      <c r="D217" s="113"/>
    </row>
    <row r="218" spans="1:4" ht="12.75" hidden="1">
      <c r="A218" s="30"/>
      <c r="B218" s="30"/>
      <c r="C218" s="30"/>
      <c r="D218" s="30"/>
    </row>
    <row r="219" spans="1:4" ht="15.75" hidden="1">
      <c r="A219" s="53"/>
      <c r="B219" s="30"/>
      <c r="C219" s="30"/>
      <c r="D219" s="30"/>
    </row>
    <row r="220" spans="1:4" ht="12.75" hidden="1">
      <c r="A220" s="55"/>
      <c r="B220" s="52"/>
      <c r="C220" s="52"/>
      <c r="D220" s="52"/>
    </row>
    <row r="221" spans="1:4" ht="15" hidden="1">
      <c r="A221" s="112"/>
      <c r="B221" s="113"/>
      <c r="C221" s="113"/>
      <c r="D221" s="113"/>
    </row>
    <row r="222" spans="1:4" ht="15" hidden="1">
      <c r="A222" s="112"/>
      <c r="B222" s="113"/>
      <c r="C222" s="113"/>
      <c r="D222" s="113"/>
    </row>
    <row r="223" spans="1:4" ht="15" hidden="1">
      <c r="A223" s="112"/>
      <c r="B223" s="113"/>
      <c r="C223" s="113"/>
      <c r="D223" s="113"/>
    </row>
    <row r="224" spans="1:4" ht="15" hidden="1">
      <c r="A224" s="112"/>
      <c r="B224" s="113"/>
      <c r="C224" s="113"/>
      <c r="D224" s="113"/>
    </row>
    <row r="225" spans="1:4" ht="15" hidden="1">
      <c r="A225" s="112"/>
      <c r="B225" s="113"/>
      <c r="C225" s="113"/>
      <c r="D225" s="113"/>
    </row>
    <row r="226" spans="1:4" ht="15" hidden="1">
      <c r="A226" s="112"/>
      <c r="B226" s="113"/>
      <c r="C226" s="113"/>
      <c r="D226" s="113"/>
    </row>
    <row r="227" spans="1:4" ht="15" hidden="1">
      <c r="A227" s="112"/>
      <c r="B227" s="113"/>
      <c r="C227" s="113"/>
      <c r="D227" s="113"/>
    </row>
    <row r="228" spans="1:4" ht="15" hidden="1">
      <c r="A228" s="112"/>
      <c r="B228" s="113"/>
      <c r="C228" s="113"/>
      <c r="D228" s="113"/>
    </row>
    <row r="229" spans="1:4" ht="15" hidden="1">
      <c r="A229" s="112"/>
      <c r="B229" s="113"/>
      <c r="C229" s="113"/>
      <c r="D229" s="113"/>
    </row>
    <row r="230" spans="1:4" ht="15" hidden="1">
      <c r="A230" s="112"/>
      <c r="B230" s="113"/>
      <c r="C230" s="113"/>
      <c r="D230" s="113"/>
    </row>
    <row r="231" spans="1:4" ht="15" hidden="1">
      <c r="A231" s="112"/>
      <c r="B231" s="113"/>
      <c r="C231" s="113"/>
      <c r="D231" s="113"/>
    </row>
    <row r="232" spans="1:4" ht="12.75" hidden="1">
      <c r="A232" s="30"/>
      <c r="B232" s="30"/>
      <c r="C232" s="30"/>
      <c r="D232" s="30"/>
    </row>
    <row r="233" spans="1:4" ht="15.75" hidden="1">
      <c r="A233" s="53"/>
      <c r="B233" s="30"/>
      <c r="C233" s="30"/>
      <c r="D233" s="30"/>
    </row>
    <row r="234" spans="1:4" ht="12.75" hidden="1">
      <c r="A234" s="55"/>
      <c r="B234" s="52"/>
      <c r="C234" s="52"/>
      <c r="D234" s="52"/>
    </row>
    <row r="235" spans="1:4" ht="15" hidden="1">
      <c r="A235" s="112"/>
      <c r="B235" s="113"/>
      <c r="C235" s="113"/>
      <c r="D235" s="113"/>
    </row>
    <row r="236" spans="1:4" ht="15" hidden="1">
      <c r="A236" s="112"/>
      <c r="B236" s="113"/>
      <c r="C236" s="113"/>
      <c r="D236" s="113"/>
    </row>
    <row r="237" spans="1:4" ht="15" hidden="1">
      <c r="A237" s="112"/>
      <c r="B237" s="113"/>
      <c r="C237" s="113"/>
      <c r="D237" s="113"/>
    </row>
    <row r="238" spans="1:4" ht="15" hidden="1">
      <c r="A238" s="112"/>
      <c r="B238" s="113"/>
      <c r="C238" s="113"/>
      <c r="D238" s="113"/>
    </row>
    <row r="239" spans="1:4" ht="15" hidden="1">
      <c r="A239" s="112"/>
      <c r="B239" s="113"/>
      <c r="C239" s="113"/>
      <c r="D239" s="113"/>
    </row>
    <row r="240" spans="1:4" ht="15" hidden="1">
      <c r="A240" s="112"/>
      <c r="B240" s="113"/>
      <c r="C240" s="113"/>
      <c r="D240" s="113"/>
    </row>
    <row r="241" spans="1:4" ht="15" hidden="1">
      <c r="A241" s="112"/>
      <c r="B241" s="113"/>
      <c r="C241" s="113"/>
      <c r="D241" s="113"/>
    </row>
    <row r="242" spans="1:4" ht="15" hidden="1">
      <c r="A242" s="112"/>
      <c r="B242" s="113"/>
      <c r="C242" s="113"/>
      <c r="D242" s="113"/>
    </row>
    <row r="243" spans="1:4" ht="15" hidden="1">
      <c r="A243" s="112"/>
      <c r="B243" s="113"/>
      <c r="C243" s="113"/>
      <c r="D243" s="113"/>
    </row>
    <row r="244" spans="1:4" ht="15" hidden="1">
      <c r="A244" s="112"/>
      <c r="B244" s="113"/>
      <c r="C244" s="113"/>
      <c r="D244" s="113"/>
    </row>
    <row r="245" spans="1:4" ht="15" hidden="1">
      <c r="A245" s="112"/>
      <c r="B245" s="113"/>
      <c r="C245" s="113"/>
      <c r="D245" s="113"/>
    </row>
    <row r="246" spans="1:4" ht="12.75" hidden="1">
      <c r="A246" s="30"/>
      <c r="B246" s="30"/>
      <c r="C246" s="30"/>
      <c r="D246" s="30"/>
    </row>
    <row r="247" spans="1:4" ht="15.75" hidden="1">
      <c r="A247" s="53"/>
      <c r="B247" s="30"/>
      <c r="C247" s="30"/>
      <c r="D247" s="30"/>
    </row>
    <row r="248" spans="1:4" ht="12.75" hidden="1">
      <c r="A248" s="55"/>
      <c r="B248" s="52"/>
      <c r="C248" s="52"/>
      <c r="D248" s="52"/>
    </row>
    <row r="249" spans="1:4" ht="15" hidden="1">
      <c r="A249" s="112"/>
      <c r="B249" s="113"/>
      <c r="C249" s="113"/>
      <c r="D249" s="113"/>
    </row>
    <row r="250" spans="1:4" ht="15" hidden="1">
      <c r="A250" s="112"/>
      <c r="B250" s="113"/>
      <c r="C250" s="113"/>
      <c r="D250" s="113"/>
    </row>
    <row r="251" spans="1:4" ht="15" hidden="1">
      <c r="A251" s="112"/>
      <c r="B251" s="113"/>
      <c r="C251" s="113"/>
      <c r="D251" s="113"/>
    </row>
    <row r="252" spans="1:4" ht="15" hidden="1">
      <c r="A252" s="112"/>
      <c r="B252" s="113"/>
      <c r="C252" s="113"/>
      <c r="D252" s="113"/>
    </row>
    <row r="253" spans="1:4" ht="15" hidden="1">
      <c r="A253" s="112"/>
      <c r="B253" s="113"/>
      <c r="C253" s="113"/>
      <c r="D253" s="113"/>
    </row>
    <row r="254" spans="1:4" ht="15" hidden="1">
      <c r="A254" s="112"/>
      <c r="B254" s="113"/>
      <c r="C254" s="113"/>
      <c r="D254" s="113"/>
    </row>
    <row r="255" spans="1:4" ht="15" hidden="1">
      <c r="A255" s="112"/>
      <c r="B255" s="113"/>
      <c r="C255" s="113"/>
      <c r="D255" s="113"/>
    </row>
    <row r="256" spans="1:4" ht="15" hidden="1">
      <c r="A256" s="112"/>
      <c r="B256" s="113"/>
      <c r="C256" s="113"/>
      <c r="D256" s="113"/>
    </row>
    <row r="257" spans="1:4" ht="15" hidden="1">
      <c r="A257" s="112"/>
      <c r="B257" s="113"/>
      <c r="C257" s="113"/>
      <c r="D257" s="113"/>
    </row>
    <row r="258" spans="1:4" ht="15" hidden="1">
      <c r="A258" s="112"/>
      <c r="B258" s="113"/>
      <c r="C258" s="113"/>
      <c r="D258" s="113"/>
    </row>
    <row r="259" spans="1:4" ht="15" hidden="1">
      <c r="A259" s="112"/>
      <c r="B259" s="113"/>
      <c r="C259" s="113"/>
      <c r="D259" s="113"/>
    </row>
    <row r="260" spans="1:4" ht="12.75" hidden="1">
      <c r="A260" s="30"/>
      <c r="B260" s="30"/>
      <c r="C260" s="30"/>
      <c r="D260" s="30"/>
    </row>
    <row r="261" spans="1:4" ht="12.75" hidden="1">
      <c r="A261" s="99"/>
      <c r="B261" s="30"/>
      <c r="C261" s="30"/>
      <c r="D261" s="30"/>
    </row>
    <row r="262" spans="1:4" ht="12.75" hidden="1">
      <c r="A262" s="30"/>
      <c r="B262" s="30"/>
      <c r="C262" s="30"/>
      <c r="D262" s="30"/>
    </row>
    <row r="263" spans="1:4" ht="12.75" hidden="1">
      <c r="A263" s="99"/>
      <c r="B263" s="30"/>
      <c r="C263" s="30"/>
      <c r="D263" s="30"/>
    </row>
    <row r="264" spans="1:4" ht="12.75" hidden="1">
      <c r="A264" s="30"/>
      <c r="B264" s="30"/>
      <c r="C264" s="30"/>
      <c r="D264" s="30"/>
    </row>
    <row r="265" spans="1:4" ht="15.75" hidden="1">
      <c r="A265" s="53"/>
      <c r="B265" s="30"/>
      <c r="C265" s="30"/>
      <c r="D265" s="30"/>
    </row>
    <row r="266" spans="1:4" ht="12.75" hidden="1">
      <c r="A266" s="116"/>
      <c r="B266" s="52"/>
      <c r="C266" s="52"/>
      <c r="D266" s="52"/>
    </row>
    <row r="267" spans="1:4" ht="15" hidden="1">
      <c r="A267" s="112"/>
      <c r="B267" s="113"/>
      <c r="C267" s="113"/>
      <c r="D267" s="113"/>
    </row>
    <row r="268" spans="1:4" ht="15" hidden="1">
      <c r="A268" s="112"/>
      <c r="B268" s="113"/>
      <c r="C268" s="113"/>
      <c r="D268" s="113"/>
    </row>
    <row r="269" spans="1:4" ht="15" hidden="1">
      <c r="A269" s="112"/>
      <c r="B269" s="113"/>
      <c r="C269" s="113"/>
      <c r="D269" s="113"/>
    </row>
    <row r="270" spans="1:4" ht="15" hidden="1">
      <c r="A270" s="112"/>
      <c r="B270" s="113"/>
      <c r="C270" s="113"/>
      <c r="D270" s="113"/>
    </row>
    <row r="271" spans="1:4" ht="15" hidden="1">
      <c r="A271" s="112"/>
      <c r="B271" s="113"/>
      <c r="C271" s="113"/>
      <c r="D271" s="113"/>
    </row>
    <row r="272" spans="1:4" ht="15" hidden="1">
      <c r="A272" s="112"/>
      <c r="B272" s="113"/>
      <c r="C272" s="113"/>
      <c r="D272" s="113"/>
    </row>
    <row r="273" spans="1:4" ht="15" hidden="1">
      <c r="A273" s="112"/>
      <c r="B273" s="113"/>
      <c r="C273" s="113"/>
      <c r="D273" s="113"/>
    </row>
    <row r="274" spans="1:4" ht="15" hidden="1">
      <c r="A274" s="112"/>
      <c r="B274" s="113"/>
      <c r="C274" s="113"/>
      <c r="D274" s="113"/>
    </row>
    <row r="275" spans="1:4" ht="12.75" hidden="1">
      <c r="A275" s="30"/>
      <c r="B275" s="30"/>
      <c r="C275" s="30"/>
      <c r="D275" s="30"/>
    </row>
    <row r="276" spans="1:4" ht="15.75" hidden="1">
      <c r="A276" s="53"/>
      <c r="B276" s="30"/>
      <c r="C276" s="30"/>
      <c r="D276" s="30"/>
    </row>
    <row r="277" spans="1:4" ht="12.75" hidden="1">
      <c r="A277" s="118"/>
      <c r="B277" s="119"/>
      <c r="C277" s="119"/>
      <c r="D277" s="119"/>
    </row>
    <row r="278" spans="1:4" ht="15" hidden="1">
      <c r="A278" s="112"/>
      <c r="B278" s="113"/>
      <c r="C278" s="113"/>
      <c r="D278" s="113"/>
    </row>
    <row r="279" spans="1:4" ht="15" hidden="1">
      <c r="A279" s="112"/>
      <c r="B279" s="113"/>
      <c r="C279" s="113"/>
      <c r="D279" s="113"/>
    </row>
    <row r="280" spans="1:4" ht="15" hidden="1">
      <c r="A280" s="112"/>
      <c r="B280" s="113"/>
      <c r="C280" s="113"/>
      <c r="D280" s="113"/>
    </row>
    <row r="281" spans="1:4" ht="15" hidden="1">
      <c r="A281" s="112"/>
      <c r="B281" s="113"/>
      <c r="C281" s="113"/>
      <c r="D281" s="113"/>
    </row>
    <row r="282" spans="1:4" ht="15" hidden="1">
      <c r="A282" s="112"/>
      <c r="B282" s="113"/>
      <c r="C282" s="113"/>
      <c r="D282" s="113"/>
    </row>
    <row r="283" spans="1:4" ht="15" hidden="1">
      <c r="A283" s="112"/>
      <c r="B283" s="113"/>
      <c r="C283" s="113"/>
      <c r="D283" s="113"/>
    </row>
    <row r="284" spans="1:4" ht="15" hidden="1">
      <c r="A284" s="112"/>
      <c r="B284" s="113"/>
      <c r="C284" s="113"/>
      <c r="D284" s="113"/>
    </row>
    <row r="285" spans="1:4" ht="12.75" hidden="1">
      <c r="A285" s="30"/>
      <c r="B285" s="30"/>
      <c r="C285" s="30"/>
      <c r="D285" s="30"/>
    </row>
    <row r="286" spans="1:4" ht="15.75" hidden="1">
      <c r="A286" s="53"/>
      <c r="B286" s="30"/>
      <c r="C286" s="30"/>
      <c r="D286" s="30"/>
    </row>
    <row r="287" spans="1:4" ht="12.75" hidden="1">
      <c r="A287" s="118"/>
      <c r="B287" s="119"/>
      <c r="C287" s="119"/>
      <c r="D287" s="119"/>
    </row>
    <row r="288" spans="1:4" ht="15" hidden="1">
      <c r="A288" s="112"/>
      <c r="B288" s="113"/>
      <c r="C288" s="113"/>
      <c r="D288" s="113"/>
    </row>
    <row r="289" spans="1:4" ht="15" hidden="1">
      <c r="A289" s="112"/>
      <c r="B289" s="113"/>
      <c r="C289" s="113"/>
      <c r="D289" s="113"/>
    </row>
    <row r="290" spans="1:4" ht="15" hidden="1">
      <c r="A290" s="112"/>
      <c r="B290" s="113"/>
      <c r="C290" s="113"/>
      <c r="D290" s="113"/>
    </row>
    <row r="291" spans="1:4" ht="15" hidden="1">
      <c r="A291" s="112"/>
      <c r="B291" s="113"/>
      <c r="C291" s="113"/>
      <c r="D291" s="113"/>
    </row>
    <row r="292" spans="1:4" ht="15" hidden="1">
      <c r="A292" s="112"/>
      <c r="B292" s="113"/>
      <c r="C292" s="113"/>
      <c r="D292" s="113"/>
    </row>
    <row r="293" spans="1:4" ht="15" hidden="1">
      <c r="A293" s="112"/>
      <c r="B293" s="113"/>
      <c r="C293" s="113"/>
      <c r="D293" s="113"/>
    </row>
    <row r="294" spans="1:4" ht="15" hidden="1">
      <c r="A294" s="112"/>
      <c r="B294" s="113"/>
      <c r="C294" s="113"/>
      <c r="D294" s="113"/>
    </row>
    <row r="295" spans="1:4" ht="15" hidden="1">
      <c r="A295" s="112"/>
      <c r="B295" s="113"/>
      <c r="C295" s="113"/>
      <c r="D295" s="113"/>
    </row>
    <row r="296" spans="1:4" ht="15" hidden="1">
      <c r="A296" s="112"/>
      <c r="B296" s="113"/>
      <c r="C296" s="113"/>
      <c r="D296" s="113"/>
    </row>
    <row r="297" spans="1:4" ht="15" hidden="1">
      <c r="A297" s="112"/>
      <c r="B297" s="113"/>
      <c r="C297" s="113"/>
      <c r="D297" s="113"/>
    </row>
    <row r="298" spans="1:4" ht="15" hidden="1">
      <c r="A298" s="112"/>
      <c r="B298" s="113"/>
      <c r="C298" s="113"/>
      <c r="D298" s="113"/>
    </row>
    <row r="299" spans="1:4" ht="15" hidden="1">
      <c r="A299" s="112"/>
      <c r="B299" s="113"/>
      <c r="C299" s="113"/>
      <c r="D299" s="113"/>
    </row>
    <row r="300" spans="1:4" ht="15" hidden="1">
      <c r="A300" s="112"/>
      <c r="B300" s="113"/>
      <c r="C300" s="113"/>
      <c r="D300" s="113"/>
    </row>
    <row r="301" spans="1:4" ht="15" hidden="1">
      <c r="A301" s="112"/>
      <c r="B301" s="113"/>
      <c r="C301" s="113"/>
      <c r="D301" s="113"/>
    </row>
    <row r="302" spans="1:4" ht="15" hidden="1">
      <c r="A302" s="112"/>
      <c r="B302" s="113"/>
      <c r="C302" s="113"/>
      <c r="D302" s="113"/>
    </row>
    <row r="303" spans="1:4" ht="15" hidden="1">
      <c r="A303" s="112"/>
      <c r="B303" s="113"/>
      <c r="C303" s="113"/>
      <c r="D303" s="113"/>
    </row>
    <row r="304" spans="1:4" ht="15" hidden="1">
      <c r="A304" s="112"/>
      <c r="B304" s="113"/>
      <c r="C304" s="113"/>
      <c r="D304" s="113"/>
    </row>
    <row r="305" spans="1:4" ht="15" hidden="1">
      <c r="A305" s="112"/>
      <c r="B305" s="113"/>
      <c r="C305" s="113"/>
      <c r="D305" s="113"/>
    </row>
    <row r="306" spans="1:4" ht="15" hidden="1">
      <c r="A306" s="112"/>
      <c r="B306" s="113"/>
      <c r="C306" s="113"/>
      <c r="D306" s="113"/>
    </row>
    <row r="307" spans="1:4" ht="15" hidden="1">
      <c r="A307" s="112"/>
      <c r="B307" s="113"/>
      <c r="C307" s="113"/>
      <c r="D307" s="113"/>
    </row>
    <row r="308" spans="1:4" ht="15" hidden="1">
      <c r="A308" s="112"/>
      <c r="B308" s="113"/>
      <c r="C308" s="113"/>
      <c r="D308" s="113"/>
    </row>
    <row r="309" spans="1:4" ht="15" hidden="1">
      <c r="A309" s="112"/>
      <c r="B309" s="113"/>
      <c r="C309" s="113"/>
      <c r="D309" s="113"/>
    </row>
    <row r="310" spans="1:4" ht="15" hidden="1">
      <c r="A310" s="112"/>
      <c r="B310" s="113"/>
      <c r="C310" s="113"/>
      <c r="D310" s="113"/>
    </row>
    <row r="311" spans="1:4" ht="15" hidden="1">
      <c r="A311" s="112"/>
      <c r="B311" s="113"/>
      <c r="C311" s="113"/>
      <c r="D311" s="113"/>
    </row>
    <row r="312" spans="1:4" ht="15" hidden="1">
      <c r="A312" s="112"/>
      <c r="B312" s="113"/>
      <c r="C312" s="113"/>
      <c r="D312" s="113"/>
    </row>
    <row r="313" spans="1:4" ht="15" hidden="1">
      <c r="A313" s="112"/>
      <c r="B313" s="113"/>
      <c r="C313" s="113"/>
      <c r="D313" s="113"/>
    </row>
    <row r="314" spans="1:4" ht="15" hidden="1">
      <c r="A314" s="112"/>
      <c r="B314" s="113"/>
      <c r="C314" s="113"/>
      <c r="D314" s="113"/>
    </row>
    <row r="315" spans="1:4" ht="15" hidden="1">
      <c r="A315" s="112"/>
      <c r="B315" s="113"/>
      <c r="C315" s="113"/>
      <c r="D315" s="113"/>
    </row>
    <row r="316" spans="1:4" ht="15" hidden="1">
      <c r="A316" s="112"/>
      <c r="B316" s="113"/>
      <c r="C316" s="113"/>
      <c r="D316" s="113"/>
    </row>
    <row r="317" spans="1:4" ht="15" hidden="1">
      <c r="A317" s="112"/>
      <c r="B317" s="113"/>
      <c r="C317" s="113"/>
      <c r="D317" s="113"/>
    </row>
    <row r="318" spans="1:4" ht="15" hidden="1">
      <c r="A318" s="112"/>
      <c r="B318" s="113"/>
      <c r="C318" s="113"/>
      <c r="D318" s="113"/>
    </row>
    <row r="319" spans="1:4" ht="15" hidden="1">
      <c r="A319" s="112"/>
      <c r="B319" s="113"/>
      <c r="C319" s="113"/>
      <c r="D319" s="113"/>
    </row>
    <row r="320" spans="1:4" ht="15" hidden="1">
      <c r="A320" s="112"/>
      <c r="B320" s="113"/>
      <c r="C320" s="113"/>
      <c r="D320" s="113"/>
    </row>
    <row r="321" spans="1:4" ht="15" hidden="1">
      <c r="A321" s="112"/>
      <c r="B321" s="113"/>
      <c r="C321" s="113"/>
      <c r="D321" s="113"/>
    </row>
    <row r="322" spans="1:4" ht="15" hidden="1">
      <c r="A322" s="112"/>
      <c r="B322" s="113"/>
      <c r="C322" s="113"/>
      <c r="D322" s="113"/>
    </row>
    <row r="323" spans="1:4" ht="15" hidden="1">
      <c r="A323" s="112"/>
      <c r="B323" s="113"/>
      <c r="C323" s="113"/>
      <c r="D323" s="113"/>
    </row>
    <row r="324" spans="1:4" ht="15" hidden="1">
      <c r="A324" s="112"/>
      <c r="B324" s="113"/>
      <c r="C324" s="113"/>
      <c r="D324" s="113"/>
    </row>
    <row r="325" spans="1:4" ht="15" hidden="1">
      <c r="A325" s="112"/>
      <c r="B325" s="113"/>
      <c r="C325" s="113"/>
      <c r="D325" s="113"/>
    </row>
    <row r="326" spans="1:4" ht="15" hidden="1">
      <c r="A326" s="112"/>
      <c r="B326" s="113"/>
      <c r="C326" s="113"/>
      <c r="D326" s="113"/>
    </row>
    <row r="327" spans="1:4" ht="15" hidden="1">
      <c r="A327" s="112"/>
      <c r="B327" s="113"/>
      <c r="C327" s="113"/>
      <c r="D327" s="113"/>
    </row>
    <row r="328" spans="1:4" ht="15" hidden="1">
      <c r="A328" s="112"/>
      <c r="B328" s="113"/>
      <c r="C328" s="113"/>
      <c r="D328" s="113"/>
    </row>
    <row r="329" spans="1:4" ht="15" hidden="1">
      <c r="A329" s="112"/>
      <c r="B329" s="113"/>
      <c r="C329" s="113"/>
      <c r="D329" s="113"/>
    </row>
    <row r="330" spans="1:4" ht="15" hidden="1">
      <c r="A330" s="112"/>
      <c r="B330" s="113"/>
      <c r="C330" s="113"/>
      <c r="D330" s="113"/>
    </row>
    <row r="331" spans="1:4" ht="15" hidden="1">
      <c r="A331" s="112"/>
      <c r="B331" s="113"/>
      <c r="C331" s="113"/>
      <c r="D331" s="113"/>
    </row>
    <row r="332" spans="1:4" ht="15" hidden="1">
      <c r="A332" s="112"/>
      <c r="B332" s="113"/>
      <c r="C332" s="113"/>
      <c r="D332" s="113"/>
    </row>
    <row r="333" spans="1:4" ht="15" hidden="1">
      <c r="A333" s="112"/>
      <c r="B333" s="113"/>
      <c r="C333" s="113"/>
      <c r="D333" s="113"/>
    </row>
    <row r="334" spans="1:4" ht="15" hidden="1">
      <c r="A334" s="112"/>
      <c r="B334" s="113"/>
      <c r="C334" s="113"/>
      <c r="D334" s="113"/>
    </row>
    <row r="335" spans="1:4" ht="15" hidden="1">
      <c r="A335" s="112"/>
      <c r="B335" s="113"/>
      <c r="C335" s="113"/>
      <c r="D335" s="113"/>
    </row>
    <row r="336" spans="1:4" ht="15" hidden="1">
      <c r="A336" s="112"/>
      <c r="B336" s="113"/>
      <c r="C336" s="113"/>
      <c r="D336" s="113"/>
    </row>
    <row r="337" spans="1:4" ht="15" hidden="1">
      <c r="A337" s="112"/>
      <c r="B337" s="113"/>
      <c r="C337" s="113"/>
      <c r="D337" s="113"/>
    </row>
    <row r="338" spans="1:4" ht="15" hidden="1">
      <c r="A338" s="112"/>
      <c r="B338" s="113"/>
      <c r="C338" s="113"/>
      <c r="D338" s="113"/>
    </row>
    <row r="339" spans="1:4" ht="15" hidden="1">
      <c r="A339" s="112"/>
      <c r="B339" s="113"/>
      <c r="C339" s="113"/>
      <c r="D339" s="113"/>
    </row>
    <row r="340" spans="1:4" ht="15" hidden="1">
      <c r="A340" s="112"/>
      <c r="B340" s="113"/>
      <c r="C340" s="113"/>
      <c r="D340" s="113"/>
    </row>
    <row r="341" spans="1:4" ht="15" hidden="1">
      <c r="A341" s="112"/>
      <c r="B341" s="113"/>
      <c r="C341" s="113"/>
      <c r="D341" s="113"/>
    </row>
    <row r="342" spans="1:4" ht="15" hidden="1">
      <c r="A342" s="112"/>
      <c r="B342" s="113"/>
      <c r="C342" s="113"/>
      <c r="D342" s="113"/>
    </row>
    <row r="343" spans="1:4" ht="15" hidden="1">
      <c r="A343" s="112"/>
      <c r="B343" s="113"/>
      <c r="C343" s="113"/>
      <c r="D343" s="113"/>
    </row>
    <row r="344" spans="1:4" ht="15" hidden="1">
      <c r="A344" s="112"/>
      <c r="B344" s="113"/>
      <c r="C344" s="113"/>
      <c r="D344" s="113"/>
    </row>
    <row r="345" spans="1:4" ht="15" hidden="1">
      <c r="A345" s="112"/>
      <c r="B345" s="113"/>
      <c r="C345" s="113"/>
      <c r="D345" s="113"/>
    </row>
    <row r="346" spans="1:4" ht="15" hidden="1">
      <c r="A346" s="112"/>
      <c r="B346" s="113"/>
      <c r="C346" s="113"/>
      <c r="D346" s="113"/>
    </row>
    <row r="347" spans="1:4" ht="15" hidden="1">
      <c r="A347" s="112"/>
      <c r="B347" s="113"/>
      <c r="C347" s="113"/>
      <c r="D347" s="113"/>
    </row>
    <row r="348" spans="1:4" ht="15" hidden="1">
      <c r="A348" s="112"/>
      <c r="B348" s="113"/>
      <c r="C348" s="113"/>
      <c r="D348" s="113"/>
    </row>
    <row r="349" spans="1:4" ht="15" hidden="1">
      <c r="A349" s="112"/>
      <c r="B349" s="113"/>
      <c r="C349" s="113"/>
      <c r="D349" s="113"/>
    </row>
    <row r="350" spans="1:4" ht="15" hidden="1">
      <c r="A350" s="112"/>
      <c r="B350" s="113"/>
      <c r="C350" s="113"/>
      <c r="D350" s="113"/>
    </row>
    <row r="351" spans="1:4" ht="15" hidden="1">
      <c r="A351" s="112"/>
      <c r="B351" s="113"/>
      <c r="C351" s="113"/>
      <c r="D351" s="113"/>
    </row>
    <row r="352" spans="1:4" ht="12.75" hidden="1">
      <c r="A352" s="30"/>
      <c r="B352" s="30"/>
      <c r="C352" s="30"/>
      <c r="D352" s="30"/>
    </row>
    <row r="353" spans="1:4" ht="15.75" hidden="1">
      <c r="A353" s="53"/>
      <c r="B353" s="30"/>
      <c r="C353" s="30"/>
      <c r="D353" s="30"/>
    </row>
    <row r="354" spans="1:4" ht="12.75" hidden="1">
      <c r="A354" s="116"/>
      <c r="B354" s="52"/>
      <c r="C354" s="52"/>
      <c r="D354" s="52"/>
    </row>
    <row r="355" spans="1:4" ht="15" hidden="1">
      <c r="A355" s="112"/>
      <c r="B355" s="113"/>
      <c r="C355" s="113"/>
      <c r="D355" s="113"/>
    </row>
    <row r="356" spans="1:4" ht="15" hidden="1">
      <c r="A356" s="112"/>
      <c r="B356" s="113"/>
      <c r="C356" s="113"/>
      <c r="D356" s="113"/>
    </row>
    <row r="357" spans="1:4" ht="15" hidden="1">
      <c r="A357" s="112"/>
      <c r="B357" s="113"/>
      <c r="C357" s="113"/>
      <c r="D357" s="113"/>
    </row>
    <row r="358" spans="1:4" ht="15" hidden="1">
      <c r="A358" s="112"/>
      <c r="B358" s="113"/>
      <c r="C358" s="113"/>
      <c r="D358" s="113"/>
    </row>
    <row r="359" spans="1:4" ht="15" hidden="1">
      <c r="A359" s="112"/>
      <c r="B359" s="113"/>
      <c r="C359" s="113"/>
      <c r="D359" s="113"/>
    </row>
    <row r="360" spans="1:4" ht="15" hidden="1">
      <c r="A360" s="112"/>
      <c r="B360" s="113"/>
      <c r="C360" s="113"/>
      <c r="D360" s="113"/>
    </row>
    <row r="361" spans="1:4" ht="15" hidden="1">
      <c r="A361" s="112"/>
      <c r="B361" s="113"/>
      <c r="C361" s="113"/>
      <c r="D361" s="113"/>
    </row>
    <row r="362" spans="1:4" ht="12.75" hidden="1">
      <c r="A362" s="30"/>
      <c r="B362" s="30"/>
      <c r="C362" s="30"/>
      <c r="D362" s="30"/>
    </row>
    <row r="363" spans="1:4" ht="15.75" hidden="1">
      <c r="A363" s="53"/>
      <c r="B363" s="30"/>
      <c r="C363" s="30"/>
      <c r="D363" s="30"/>
    </row>
    <row r="364" spans="1:4" ht="12.75" hidden="1">
      <c r="A364" s="116"/>
      <c r="B364" s="52"/>
      <c r="C364" s="52"/>
      <c r="D364" s="52"/>
    </row>
    <row r="365" spans="1:4" s="50" customFormat="1" ht="12.75" hidden="1">
      <c r="A365" s="116"/>
      <c r="B365" s="120"/>
      <c r="C365" s="120"/>
      <c r="D365" s="120"/>
    </row>
    <row r="366" spans="1:4" s="50" customFormat="1" ht="12.75" hidden="1">
      <c r="A366" s="116"/>
      <c r="B366" s="120"/>
      <c r="C366" s="120"/>
      <c r="D366" s="120"/>
    </row>
    <row r="367" spans="1:4" s="50" customFormat="1" ht="12.75" hidden="1">
      <c r="A367" s="116"/>
      <c r="B367" s="120"/>
      <c r="C367" s="120"/>
      <c r="D367" s="120"/>
    </row>
    <row r="368" spans="1:4" s="50" customFormat="1" ht="12.75" hidden="1">
      <c r="A368" s="116"/>
      <c r="B368" s="120"/>
      <c r="C368" s="120"/>
      <c r="D368" s="120"/>
    </row>
    <row r="369" spans="1:4" ht="12.75" hidden="1">
      <c r="A369" s="30"/>
      <c r="B369" s="114"/>
      <c r="C369" s="114"/>
      <c r="D369" s="114"/>
    </row>
    <row r="370" spans="1:4" ht="15" hidden="1">
      <c r="A370" s="112"/>
      <c r="B370" s="114"/>
      <c r="C370" s="114"/>
      <c r="D370" s="114"/>
    </row>
    <row r="371" spans="1:4" ht="12.75" hidden="1">
      <c r="A371" s="30"/>
      <c r="B371" s="30"/>
      <c r="C371" s="30"/>
      <c r="D371" s="30"/>
    </row>
    <row r="372" spans="1:4" ht="15.75" hidden="1">
      <c r="A372" s="53"/>
      <c r="B372" s="30"/>
      <c r="C372" s="30"/>
      <c r="D372" s="30"/>
    </row>
    <row r="373" spans="1:4" ht="12.75" hidden="1">
      <c r="A373" s="116"/>
      <c r="B373" s="52"/>
      <c r="C373" s="52"/>
      <c r="D373" s="52"/>
    </row>
    <row r="374" spans="1:4" ht="15" hidden="1">
      <c r="A374" s="112"/>
      <c r="B374" s="113"/>
      <c r="C374" s="113"/>
      <c r="D374" s="113"/>
    </row>
    <row r="375" spans="1:4" ht="15" hidden="1">
      <c r="A375" s="112"/>
      <c r="B375" s="113"/>
      <c r="C375" s="113"/>
      <c r="D375" s="113"/>
    </row>
    <row r="376" spans="1:4" ht="15" hidden="1">
      <c r="A376" s="112"/>
      <c r="B376" s="113"/>
      <c r="C376" s="113"/>
      <c r="D376" s="113"/>
    </row>
    <row r="377" spans="1:4" ht="15" hidden="1">
      <c r="A377" s="112"/>
      <c r="B377" s="113"/>
      <c r="C377" s="113"/>
      <c r="D377" s="113"/>
    </row>
    <row r="378" spans="1:4" ht="15" hidden="1">
      <c r="A378" s="112"/>
      <c r="B378" s="113"/>
      <c r="C378" s="113"/>
      <c r="D378" s="113"/>
    </row>
    <row r="379" spans="1:4" ht="15" hidden="1">
      <c r="A379" s="112"/>
      <c r="B379" s="113"/>
      <c r="C379" s="113"/>
      <c r="D379" s="113"/>
    </row>
    <row r="380" spans="1:4" ht="15" hidden="1">
      <c r="A380" s="112"/>
      <c r="B380" s="113"/>
      <c r="C380" s="113"/>
      <c r="D380" s="113"/>
    </row>
    <row r="381" spans="1:4" ht="15" hidden="1">
      <c r="A381" s="112"/>
      <c r="B381" s="113"/>
      <c r="C381" s="113"/>
      <c r="D381" s="113"/>
    </row>
    <row r="382" spans="1:4" ht="12.75" hidden="1">
      <c r="A382" s="30"/>
      <c r="B382" s="30"/>
      <c r="C382" s="30"/>
      <c r="D382" s="30"/>
    </row>
    <row r="383" spans="1:4" ht="15.75" hidden="1">
      <c r="A383" s="53"/>
      <c r="B383" s="30"/>
      <c r="C383" s="30"/>
      <c r="D383" s="30"/>
    </row>
    <row r="384" spans="1:4" ht="12.75" hidden="1">
      <c r="A384" s="116"/>
      <c r="B384" s="52"/>
      <c r="C384" s="52"/>
      <c r="D384" s="52"/>
    </row>
    <row r="385" spans="1:4" ht="15" hidden="1">
      <c r="A385" s="112"/>
      <c r="B385" s="113"/>
      <c r="C385" s="113"/>
      <c r="D385" s="113"/>
    </row>
    <row r="386" spans="1:4" ht="15" hidden="1">
      <c r="A386" s="112"/>
      <c r="B386" s="113"/>
      <c r="C386" s="113"/>
      <c r="D386" s="113"/>
    </row>
    <row r="387" spans="1:4" ht="15" hidden="1">
      <c r="A387" s="112"/>
      <c r="B387" s="113"/>
      <c r="C387" s="113"/>
      <c r="D387" s="113"/>
    </row>
    <row r="388" spans="1:4" ht="15" hidden="1">
      <c r="A388" s="112"/>
      <c r="B388" s="113"/>
      <c r="C388" s="113"/>
      <c r="D388" s="113"/>
    </row>
    <row r="389" spans="1:4" ht="15" hidden="1">
      <c r="A389" s="112"/>
      <c r="B389" s="113"/>
      <c r="C389" s="113"/>
      <c r="D389" s="113"/>
    </row>
    <row r="390" spans="1:4" ht="15" hidden="1">
      <c r="A390" s="112"/>
      <c r="B390" s="113"/>
      <c r="C390" s="113"/>
      <c r="D390" s="113"/>
    </row>
    <row r="391" spans="1:4" ht="15" hidden="1">
      <c r="A391" s="112"/>
      <c r="B391" s="113"/>
      <c r="C391" s="113"/>
      <c r="D391" s="113"/>
    </row>
    <row r="392" spans="1:4" ht="12.75" hidden="1">
      <c r="A392" s="30"/>
      <c r="B392" s="30"/>
      <c r="C392" s="30"/>
      <c r="D392" s="30"/>
    </row>
    <row r="393" spans="1:4" ht="12.75" hidden="1">
      <c r="A393" s="30"/>
      <c r="B393" s="30"/>
      <c r="C393" s="30"/>
      <c r="D393" s="30"/>
    </row>
    <row r="394" spans="1:4" ht="12.75" hidden="1">
      <c r="A394" s="30"/>
      <c r="B394" s="30"/>
      <c r="C394" s="30"/>
      <c r="D394" s="30"/>
    </row>
    <row r="395" spans="1:4" ht="12.75" hidden="1">
      <c r="A395" s="30"/>
      <c r="B395" s="30"/>
      <c r="C395" s="30"/>
      <c r="D395" s="30"/>
    </row>
    <row r="396" spans="1:4" ht="12.75" hidden="1">
      <c r="A396" s="30"/>
      <c r="B396" s="30"/>
      <c r="C396" s="30"/>
      <c r="D396" s="30"/>
    </row>
    <row r="397" spans="1:4" ht="12.75" hidden="1">
      <c r="A397" s="30"/>
      <c r="B397" s="30"/>
      <c r="C397" s="30"/>
      <c r="D397" s="30"/>
    </row>
    <row r="398" spans="1:4" ht="12.75" hidden="1">
      <c r="A398" s="30"/>
      <c r="B398" s="30"/>
      <c r="C398" s="30"/>
      <c r="D398" s="30"/>
    </row>
    <row r="399" spans="1:4" ht="12.75" hidden="1">
      <c r="A399" s="30"/>
      <c r="B399" s="30"/>
      <c r="C399" s="30"/>
      <c r="D399" s="30"/>
    </row>
    <row r="400" spans="1:4" ht="12.75" hidden="1">
      <c r="A400" s="30"/>
      <c r="B400" s="30"/>
      <c r="C400" s="30"/>
      <c r="D400" s="30"/>
    </row>
    <row r="401" spans="1:4" ht="12.75" hidden="1">
      <c r="A401" s="30"/>
      <c r="B401" s="30"/>
      <c r="C401" s="30"/>
      <c r="D401" s="30"/>
    </row>
    <row r="402" spans="1:4" ht="12.75" hidden="1">
      <c r="A402" s="30"/>
      <c r="B402" s="30"/>
      <c r="C402" s="30"/>
      <c r="D402" s="30"/>
    </row>
    <row r="403" spans="1:4" ht="12.75" hidden="1">
      <c r="A403" s="30"/>
      <c r="B403" s="30"/>
      <c r="C403" s="30"/>
      <c r="D403" s="30"/>
    </row>
    <row r="404" spans="1:4" ht="12.75" hidden="1">
      <c r="A404" s="30"/>
      <c r="B404" s="30"/>
      <c r="C404" s="30"/>
      <c r="D404" s="30"/>
    </row>
    <row r="405" spans="1:4" ht="12.75" hidden="1">
      <c r="A405" s="30"/>
      <c r="B405" s="30"/>
      <c r="C405" s="30"/>
      <c r="D405" s="30"/>
    </row>
    <row r="406" spans="1:4" ht="12.75" hidden="1">
      <c r="A406" s="30"/>
      <c r="B406" s="30"/>
      <c r="C406" s="30"/>
      <c r="D406" s="30"/>
    </row>
    <row r="407" spans="1:4" ht="12.75" hidden="1">
      <c r="A407" s="30"/>
      <c r="B407" s="30"/>
      <c r="C407" s="30"/>
      <c r="D407" s="30"/>
    </row>
    <row r="408" spans="1:4" ht="12.75" hidden="1">
      <c r="A408" s="30"/>
      <c r="B408" s="30"/>
      <c r="C408" s="30"/>
      <c r="D408" s="30"/>
    </row>
    <row r="409" spans="1:4" ht="12.75" hidden="1">
      <c r="A409" s="30"/>
      <c r="B409" s="30"/>
      <c r="C409" s="30"/>
      <c r="D409" s="30"/>
    </row>
    <row r="410" spans="1:4" ht="12.75" hidden="1">
      <c r="A410" s="30"/>
      <c r="B410" s="30"/>
      <c r="C410" s="30"/>
      <c r="D410" s="30"/>
    </row>
    <row r="411" spans="1:4" ht="12.75" hidden="1">
      <c r="A411" s="30"/>
      <c r="B411" s="30"/>
      <c r="C411" s="30"/>
      <c r="D411" s="30"/>
    </row>
    <row r="412" spans="1:4" ht="12.75" hidden="1">
      <c r="A412" s="30"/>
      <c r="B412" s="30"/>
      <c r="C412" s="30"/>
      <c r="D412" s="30"/>
    </row>
    <row r="413" spans="1:4" ht="12.75" hidden="1">
      <c r="A413" s="30"/>
      <c r="B413" s="30"/>
      <c r="C413" s="30"/>
      <c r="D413" s="30"/>
    </row>
    <row r="414" spans="1:4" ht="12.75" hidden="1">
      <c r="A414" s="30"/>
      <c r="B414" s="30"/>
      <c r="C414" s="30"/>
      <c r="D414" s="30"/>
    </row>
    <row r="415" spans="1:4" ht="12.75" hidden="1">
      <c r="A415" s="30"/>
      <c r="B415" s="30"/>
      <c r="C415" s="30"/>
      <c r="D415" s="30"/>
    </row>
    <row r="416" spans="1:4" ht="12.75" hidden="1">
      <c r="A416" s="30"/>
      <c r="B416" s="30"/>
      <c r="C416" s="30"/>
      <c r="D416" s="30"/>
    </row>
    <row r="417" spans="1:4" ht="12.75" hidden="1">
      <c r="A417" s="30"/>
      <c r="B417" s="30"/>
      <c r="C417" s="30"/>
      <c r="D417" s="30"/>
    </row>
    <row r="418" spans="1:4" ht="12.75" hidden="1">
      <c r="A418" s="30"/>
      <c r="B418" s="30"/>
      <c r="C418" s="30"/>
      <c r="D418" s="30"/>
    </row>
    <row r="419" spans="1:4" ht="12.75" hidden="1">
      <c r="A419" s="30"/>
      <c r="B419" s="30"/>
      <c r="C419" s="30"/>
      <c r="D419" s="30"/>
    </row>
    <row r="420" spans="1:4" ht="12.75" hidden="1">
      <c r="A420" s="30"/>
      <c r="B420" s="30"/>
      <c r="C420" s="30"/>
      <c r="D420" s="30"/>
    </row>
    <row r="421" spans="1:4" ht="12.75" hidden="1">
      <c r="A421" s="30"/>
      <c r="B421" s="30"/>
      <c r="C421" s="30"/>
      <c r="D421" s="30"/>
    </row>
    <row r="422" spans="1:4" ht="12.75" hidden="1">
      <c r="A422" s="30"/>
      <c r="B422" s="30"/>
      <c r="C422" s="30"/>
      <c r="D422" s="30"/>
    </row>
    <row r="423" spans="1:4" ht="12.75" hidden="1">
      <c r="A423" s="30"/>
      <c r="B423" s="30"/>
      <c r="C423" s="30"/>
      <c r="D423" s="30"/>
    </row>
    <row r="424" spans="1:4" ht="12.75" hidden="1">
      <c r="A424" s="30"/>
      <c r="B424" s="30"/>
      <c r="C424" s="30"/>
      <c r="D424" s="30"/>
    </row>
    <row r="425" spans="1:4" ht="12.75" hidden="1">
      <c r="A425" s="30"/>
      <c r="B425" s="30"/>
      <c r="C425" s="30"/>
      <c r="D425" s="30"/>
    </row>
    <row r="426" spans="1:4" ht="12.75" hidden="1">
      <c r="A426" s="30"/>
      <c r="B426" s="30"/>
      <c r="C426" s="30"/>
      <c r="D426" s="30"/>
    </row>
    <row r="427" spans="1:4" ht="12.75" hidden="1">
      <c r="A427" s="30"/>
      <c r="B427" s="30"/>
      <c r="C427" s="30"/>
      <c r="D427" s="30"/>
    </row>
    <row r="428" spans="1:4" ht="12.75" hidden="1">
      <c r="A428" s="30"/>
      <c r="B428" s="30"/>
      <c r="C428" s="30"/>
      <c r="D428" s="30"/>
    </row>
    <row r="429" spans="1:4" ht="12.75" hidden="1">
      <c r="A429" s="30"/>
      <c r="B429" s="30"/>
      <c r="C429" s="30"/>
      <c r="D429" s="30"/>
    </row>
    <row r="430" spans="1:4" ht="12.75" hidden="1">
      <c r="A430" s="30"/>
      <c r="B430" s="30"/>
      <c r="C430" s="30"/>
      <c r="D430" s="30"/>
    </row>
    <row r="431" spans="1:4" ht="12.75" hidden="1">
      <c r="A431" s="30"/>
      <c r="B431" s="30"/>
      <c r="C431" s="30"/>
      <c r="D431" s="30"/>
    </row>
    <row r="432" spans="1:4" ht="12.75" hidden="1">
      <c r="A432" s="30"/>
      <c r="B432" s="30"/>
      <c r="C432" s="30"/>
      <c r="D432" s="30"/>
    </row>
    <row r="433" spans="1:4" ht="12.75" hidden="1">
      <c r="A433" s="30"/>
      <c r="B433" s="30"/>
      <c r="C433" s="30"/>
      <c r="D433" s="30"/>
    </row>
    <row r="434" spans="1:4" ht="12.75" hidden="1">
      <c r="A434" s="30"/>
      <c r="B434" s="30"/>
      <c r="C434" s="30"/>
      <c r="D434" s="30"/>
    </row>
    <row r="435" spans="1:4" ht="12.75" hidden="1">
      <c r="A435" s="30"/>
      <c r="B435" s="30"/>
      <c r="C435" s="30"/>
      <c r="D435" s="30"/>
    </row>
    <row r="436" spans="1:4" ht="12.75" hidden="1">
      <c r="A436" s="30"/>
      <c r="B436" s="30"/>
      <c r="C436" s="30"/>
      <c r="D436" s="30"/>
    </row>
    <row r="437" spans="1:4" ht="12.75" hidden="1">
      <c r="A437" s="30"/>
      <c r="B437" s="30"/>
      <c r="C437" s="30"/>
      <c r="D437" s="30"/>
    </row>
    <row r="438" spans="1:4" ht="12.75" hidden="1">
      <c r="A438" s="30"/>
      <c r="B438" s="30"/>
      <c r="C438" s="30"/>
      <c r="D438" s="30"/>
    </row>
    <row r="439" spans="1:4" ht="12.75" hidden="1">
      <c r="A439" s="30"/>
      <c r="B439" s="30"/>
      <c r="C439" s="30"/>
      <c r="D439" s="30"/>
    </row>
    <row r="440" spans="1:4" ht="12.75" hidden="1">
      <c r="A440" s="30"/>
      <c r="B440" s="30"/>
      <c r="C440" s="30"/>
      <c r="D440" s="30"/>
    </row>
    <row r="441" spans="1:4" ht="12.75" hidden="1">
      <c r="A441" s="30"/>
      <c r="B441" s="30"/>
      <c r="C441" s="30"/>
      <c r="D441" s="30"/>
    </row>
    <row r="442" spans="1:4" ht="12.75" hidden="1">
      <c r="A442" s="30"/>
      <c r="B442" s="30"/>
      <c r="C442" s="30"/>
      <c r="D442" s="30"/>
    </row>
    <row r="443" spans="1:4" ht="12.75" hidden="1">
      <c r="A443" s="30"/>
      <c r="B443" s="30"/>
      <c r="C443" s="30"/>
      <c r="D443" s="30"/>
    </row>
    <row r="444" spans="1:4" ht="12.75" hidden="1">
      <c r="A444" s="30"/>
      <c r="B444" s="30"/>
      <c r="C444" s="30"/>
      <c r="D444" s="30"/>
    </row>
    <row r="445" spans="1:4" ht="12.75" hidden="1">
      <c r="A445" s="30"/>
      <c r="B445" s="30"/>
      <c r="C445" s="30"/>
      <c r="D445" s="30"/>
    </row>
    <row r="446" spans="1:4" ht="12.75" hidden="1">
      <c r="A446" s="30"/>
      <c r="B446" s="30"/>
      <c r="C446" s="30"/>
      <c r="D446" s="30"/>
    </row>
    <row r="447" spans="1:4" ht="12.75" hidden="1">
      <c r="A447" s="30"/>
      <c r="B447" s="30"/>
      <c r="C447" s="30"/>
      <c r="D447" s="30"/>
    </row>
    <row r="448" spans="1:4" ht="12.75" hidden="1">
      <c r="A448" s="30"/>
      <c r="B448" s="30"/>
      <c r="C448" s="30"/>
      <c r="D448" s="30"/>
    </row>
    <row r="449" spans="1:4" ht="12.75" hidden="1">
      <c r="A449" s="30"/>
      <c r="B449" s="30"/>
      <c r="C449" s="30"/>
      <c r="D449" s="30"/>
    </row>
    <row r="450" spans="1:4" ht="12.75" hidden="1">
      <c r="A450" s="30"/>
      <c r="B450" s="30"/>
      <c r="C450" s="30"/>
      <c r="D450" s="30"/>
    </row>
    <row r="451" spans="1:4" ht="12.75" hidden="1">
      <c r="A451" s="30"/>
      <c r="B451" s="30"/>
      <c r="C451" s="30"/>
      <c r="D451" s="30"/>
    </row>
    <row r="452" spans="1:4" ht="12.75" hidden="1">
      <c r="A452" s="30"/>
      <c r="B452" s="30"/>
      <c r="C452" s="30"/>
      <c r="D452" s="30"/>
    </row>
    <row r="453" spans="1:4" ht="12.75" hidden="1">
      <c r="A453" s="30"/>
      <c r="B453" s="30"/>
      <c r="C453" s="30"/>
      <c r="D453" s="30"/>
    </row>
    <row r="454" spans="1:4" ht="12.75" hidden="1">
      <c r="A454" s="30"/>
      <c r="B454" s="30"/>
      <c r="C454" s="30"/>
      <c r="D454" s="30"/>
    </row>
    <row r="455" spans="1:4" ht="12.75" hidden="1">
      <c r="A455" s="30"/>
      <c r="B455" s="30"/>
      <c r="C455" s="30"/>
      <c r="D455" s="30"/>
    </row>
    <row r="456" spans="1:4" ht="12.75" hidden="1">
      <c r="A456" s="30"/>
      <c r="B456" s="30"/>
      <c r="C456" s="30"/>
      <c r="D456" s="30"/>
    </row>
    <row r="457" spans="1:4" ht="12.75" hidden="1">
      <c r="A457" s="30"/>
      <c r="B457" s="30"/>
      <c r="C457" s="30"/>
      <c r="D457" s="30"/>
    </row>
    <row r="458" spans="1:4" ht="12.75" hidden="1">
      <c r="A458" s="30"/>
      <c r="B458" s="30"/>
      <c r="C458" s="30"/>
      <c r="D458" s="30"/>
    </row>
    <row r="459" spans="1:4" ht="12.75" hidden="1">
      <c r="A459" s="30"/>
      <c r="B459" s="30"/>
      <c r="C459" s="30"/>
      <c r="D459" s="30"/>
    </row>
    <row r="460" spans="1:4" ht="12.75" hidden="1">
      <c r="A460" s="30"/>
      <c r="B460" s="30"/>
      <c r="C460" s="30"/>
      <c r="D460" s="30"/>
    </row>
    <row r="461" spans="1:4" ht="12.75" hidden="1">
      <c r="A461" s="30"/>
      <c r="B461" s="30"/>
      <c r="C461" s="30"/>
      <c r="D461" s="30"/>
    </row>
    <row r="462" spans="1:4" ht="12.75" hidden="1">
      <c r="A462" s="30"/>
      <c r="B462" s="30"/>
      <c r="C462" s="30"/>
      <c r="D462" s="30"/>
    </row>
    <row r="463" spans="1:4" ht="12.75" hidden="1">
      <c r="A463" s="30"/>
      <c r="B463" s="30"/>
      <c r="C463" s="30"/>
      <c r="D463" s="30"/>
    </row>
    <row r="464" spans="1:4" ht="12.75" hidden="1">
      <c r="A464" s="30"/>
      <c r="B464" s="30"/>
      <c r="C464" s="30"/>
      <c r="D464" s="30"/>
    </row>
    <row r="465" spans="1:4" ht="12.75" hidden="1">
      <c r="A465" s="30"/>
      <c r="B465" s="30"/>
      <c r="C465" s="30"/>
      <c r="D465" s="30"/>
    </row>
    <row r="466" spans="1:4" ht="12.75" hidden="1">
      <c r="A466" s="30"/>
      <c r="B466" s="30"/>
      <c r="C466" s="30"/>
      <c r="D466" s="30"/>
    </row>
    <row r="467" spans="1:4" ht="12.75" hidden="1">
      <c r="A467" s="30"/>
      <c r="B467" s="30"/>
      <c r="C467" s="30"/>
      <c r="D467" s="30"/>
    </row>
    <row r="468" spans="1:4" ht="12.75" hidden="1">
      <c r="A468" s="30"/>
      <c r="B468" s="30"/>
      <c r="C468" s="30"/>
      <c r="D468" s="30"/>
    </row>
    <row r="469" spans="1:4" ht="12.75" hidden="1">
      <c r="A469" s="30"/>
      <c r="B469" s="30"/>
      <c r="C469" s="30"/>
      <c r="D469" s="30"/>
    </row>
    <row r="470" spans="1:4" ht="12.75" hidden="1">
      <c r="A470" s="30"/>
      <c r="B470" s="30"/>
      <c r="C470" s="30"/>
      <c r="D470" s="30"/>
    </row>
    <row r="471" spans="1:4" ht="12.75" hidden="1">
      <c r="A471" s="30"/>
      <c r="B471" s="30"/>
      <c r="C471" s="30"/>
      <c r="D471" s="30"/>
    </row>
    <row r="472" spans="1:4" ht="12.75" hidden="1">
      <c r="A472" s="30"/>
      <c r="B472" s="30"/>
      <c r="C472" s="30"/>
      <c r="D472" s="30"/>
    </row>
    <row r="473" spans="1:4" ht="12.75" hidden="1">
      <c r="A473" s="30"/>
      <c r="B473" s="30"/>
      <c r="C473" s="30"/>
      <c r="D473" s="30"/>
    </row>
    <row r="474" spans="1:4" ht="12.75" hidden="1">
      <c r="A474" s="30"/>
      <c r="B474" s="30"/>
      <c r="C474" s="30"/>
      <c r="D474" s="30"/>
    </row>
    <row r="475" spans="1:4" ht="12.75" hidden="1">
      <c r="A475" s="30"/>
      <c r="B475" s="30"/>
      <c r="C475" s="30"/>
      <c r="D475" s="30"/>
    </row>
    <row r="476" spans="1:4" ht="12.75" hidden="1">
      <c r="A476" s="30"/>
      <c r="B476" s="30"/>
      <c r="C476" s="30"/>
      <c r="D476" s="30"/>
    </row>
    <row r="477" spans="1:4" ht="12.75" hidden="1">
      <c r="A477" s="30"/>
      <c r="B477" s="30"/>
      <c r="C477" s="30"/>
      <c r="D477" s="30"/>
    </row>
    <row r="478" spans="1:4" ht="12.75" hidden="1">
      <c r="A478" s="30"/>
      <c r="B478" s="30"/>
      <c r="C478" s="30"/>
      <c r="D478" s="30"/>
    </row>
    <row r="479" spans="1:4" ht="12.75" hidden="1">
      <c r="A479" s="30"/>
      <c r="B479" s="30"/>
      <c r="C479" s="30"/>
      <c r="D479" s="30"/>
    </row>
    <row r="480" spans="1:4" ht="12.75" hidden="1">
      <c r="A480" s="30"/>
      <c r="B480" s="30"/>
      <c r="C480" s="30"/>
      <c r="D480" s="30"/>
    </row>
    <row r="481" spans="1:4" ht="12.75" hidden="1">
      <c r="A481" s="30"/>
      <c r="B481" s="30"/>
      <c r="C481" s="30"/>
      <c r="D481" s="30"/>
    </row>
    <row r="482" spans="1:4" ht="12.75" hidden="1">
      <c r="A482" s="30"/>
      <c r="B482" s="30"/>
      <c r="C482" s="30"/>
      <c r="D482" s="30"/>
    </row>
    <row r="483" spans="1:4" ht="12.75" hidden="1">
      <c r="A483" s="30"/>
      <c r="B483" s="30"/>
      <c r="C483" s="30"/>
      <c r="D483" s="30"/>
    </row>
    <row r="484" spans="1:4" ht="12.75" hidden="1">
      <c r="A484" s="30"/>
      <c r="B484" s="30"/>
      <c r="C484" s="30"/>
      <c r="D484" s="30"/>
    </row>
    <row r="485" spans="1:4" ht="12.75" hidden="1">
      <c r="A485" s="30"/>
      <c r="B485" s="30"/>
      <c r="C485" s="30"/>
      <c r="D485" s="30"/>
    </row>
    <row r="486" spans="1:4" ht="12.75" hidden="1">
      <c r="A486" s="30"/>
      <c r="B486" s="30"/>
      <c r="C486" s="30"/>
      <c r="D486" s="30"/>
    </row>
    <row r="487" spans="1:4" ht="12.75" hidden="1">
      <c r="A487" s="30"/>
      <c r="B487" s="30"/>
      <c r="C487" s="30"/>
      <c r="D487" s="30"/>
    </row>
    <row r="488" spans="1:4" ht="12.75" hidden="1">
      <c r="A488" s="30"/>
      <c r="B488" s="30"/>
      <c r="C488" s="30"/>
      <c r="D488" s="30"/>
    </row>
    <row r="489" spans="1:4" ht="12.75" hidden="1">
      <c r="A489" s="30"/>
      <c r="B489" s="30"/>
      <c r="C489" s="30"/>
      <c r="D489" s="30"/>
    </row>
    <row r="490" spans="1:4" ht="12.75" hidden="1">
      <c r="A490" s="30"/>
      <c r="B490" s="30"/>
      <c r="C490" s="30"/>
      <c r="D490" s="30"/>
    </row>
    <row r="491" spans="1:4" ht="12.75" hidden="1">
      <c r="A491" s="30"/>
      <c r="B491" s="30"/>
      <c r="C491" s="30"/>
      <c r="D491" s="30"/>
    </row>
    <row r="492" spans="1:4" ht="12.75" hidden="1">
      <c r="A492" s="30"/>
      <c r="B492" s="30"/>
      <c r="C492" s="30"/>
      <c r="D492" s="30"/>
    </row>
    <row r="493" spans="1:4" ht="12.75" hidden="1">
      <c r="A493" s="30"/>
      <c r="B493" s="30"/>
      <c r="C493" s="30"/>
      <c r="D493" s="30"/>
    </row>
    <row r="494" spans="1:4" ht="12.75" hidden="1">
      <c r="A494" s="30"/>
      <c r="B494" s="30"/>
      <c r="C494" s="30"/>
      <c r="D494" s="30"/>
    </row>
    <row r="495" spans="1:4" ht="12.75" hidden="1">
      <c r="A495" s="30"/>
      <c r="B495" s="30"/>
      <c r="C495" s="30"/>
      <c r="D495" s="30"/>
    </row>
    <row r="496" spans="1:4" ht="12.75" hidden="1">
      <c r="A496" s="30"/>
      <c r="B496" s="30"/>
      <c r="C496" s="30"/>
      <c r="D496" s="30"/>
    </row>
    <row r="497" spans="1:4" ht="12.75" hidden="1">
      <c r="A497" s="30"/>
      <c r="B497" s="30"/>
      <c r="C497" s="30"/>
      <c r="D497" s="30"/>
    </row>
    <row r="498" spans="1:4" ht="12.75" hidden="1">
      <c r="A498" s="30"/>
      <c r="B498" s="30"/>
      <c r="C498" s="30"/>
      <c r="D498" s="30"/>
    </row>
    <row r="499" spans="1:4" ht="12.75" hidden="1">
      <c r="A499" s="30"/>
      <c r="B499" s="30"/>
      <c r="C499" s="30"/>
      <c r="D499" s="30"/>
    </row>
    <row r="500" spans="1:4" ht="12.75" hidden="1">
      <c r="A500" s="30"/>
      <c r="B500" s="30"/>
      <c r="C500" s="30"/>
      <c r="D500" s="30"/>
    </row>
    <row r="501" spans="1:4" ht="12.75" hidden="1">
      <c r="A501" s="30"/>
      <c r="B501" s="30"/>
      <c r="C501" s="30"/>
      <c r="D501" s="30"/>
    </row>
    <row r="502" spans="1:4" ht="12.75" hidden="1">
      <c r="A502" s="30"/>
      <c r="B502" s="30"/>
      <c r="C502" s="30"/>
      <c r="D502" s="30"/>
    </row>
    <row r="503" spans="1:4" ht="12.75" hidden="1">
      <c r="A503" s="30"/>
      <c r="B503" s="30"/>
      <c r="C503" s="30"/>
      <c r="D503" s="30"/>
    </row>
    <row r="504" spans="1:4" ht="12.75" hidden="1">
      <c r="A504" s="30"/>
      <c r="B504" s="30"/>
      <c r="C504" s="30"/>
      <c r="D504" s="30"/>
    </row>
    <row r="505" spans="1:4" ht="12.75" hidden="1">
      <c r="A505" s="30"/>
      <c r="B505" s="30"/>
      <c r="C505" s="30"/>
      <c r="D505" s="30"/>
    </row>
    <row r="506" spans="1:4" ht="12.75" hidden="1">
      <c r="A506" s="30"/>
      <c r="B506" s="30"/>
      <c r="C506" s="30"/>
      <c r="D506" s="30"/>
    </row>
    <row r="507" spans="1:4" ht="12.75" hidden="1">
      <c r="A507" s="30"/>
      <c r="B507" s="30"/>
      <c r="C507" s="30"/>
      <c r="D507" s="30"/>
    </row>
    <row r="508" spans="1:4" ht="12.75" hidden="1">
      <c r="A508" s="30"/>
      <c r="B508" s="30"/>
      <c r="C508" s="30"/>
      <c r="D508" s="30"/>
    </row>
    <row r="509" spans="1:4" ht="12.75" hidden="1">
      <c r="A509" s="30"/>
      <c r="B509" s="30"/>
      <c r="C509" s="30"/>
      <c r="D509" s="30"/>
    </row>
    <row r="510" spans="1:4" ht="12.75" hidden="1">
      <c r="A510" s="30"/>
      <c r="B510" s="30"/>
      <c r="C510" s="30"/>
      <c r="D510" s="30"/>
    </row>
    <row r="511" spans="1:4" ht="12.75" hidden="1">
      <c r="A511" s="30"/>
      <c r="B511" s="30"/>
      <c r="C511" s="30"/>
      <c r="D511" s="30"/>
    </row>
    <row r="512" spans="1:4" ht="12.75" hidden="1">
      <c r="A512" s="30"/>
      <c r="B512" s="30"/>
      <c r="C512" s="30"/>
      <c r="D512" s="30"/>
    </row>
    <row r="513" spans="1:4" ht="12.75" hidden="1">
      <c r="A513" s="30"/>
      <c r="B513" s="30"/>
      <c r="C513" s="30"/>
      <c r="D513" s="30"/>
    </row>
    <row r="514" spans="1:4" ht="12.75" hidden="1">
      <c r="A514" s="30"/>
      <c r="B514" s="30"/>
      <c r="C514" s="30"/>
      <c r="D514" s="30"/>
    </row>
    <row r="515" spans="1:4" ht="12.75" hidden="1">
      <c r="A515" s="30"/>
      <c r="B515" s="30"/>
      <c r="C515" s="30"/>
      <c r="D515" s="30"/>
    </row>
    <row r="516" spans="1:4" ht="12.75" hidden="1">
      <c r="A516" s="30"/>
      <c r="B516" s="30"/>
      <c r="C516" s="30"/>
      <c r="D516" s="30"/>
    </row>
    <row r="517" spans="1:4" ht="12.75" hidden="1">
      <c r="A517" s="30"/>
      <c r="B517" s="30"/>
      <c r="C517" s="30"/>
      <c r="D517" s="30"/>
    </row>
    <row r="518" spans="1:4" ht="12.75" hidden="1">
      <c r="A518" s="30"/>
      <c r="B518" s="30"/>
      <c r="C518" s="30"/>
      <c r="D518" s="30"/>
    </row>
    <row r="519" spans="1:4" ht="12.75" hidden="1">
      <c r="A519" s="30"/>
      <c r="B519" s="30"/>
      <c r="C519" s="30"/>
      <c r="D519" s="30"/>
    </row>
    <row r="520" spans="1:4" ht="12.75" hidden="1">
      <c r="A520" s="30"/>
      <c r="B520" s="30"/>
      <c r="C520" s="30"/>
      <c r="D520" s="30"/>
    </row>
    <row r="521" spans="1:4" ht="12.75" hidden="1">
      <c r="A521" s="30"/>
      <c r="B521" s="30"/>
      <c r="C521" s="30"/>
      <c r="D521" s="30"/>
    </row>
    <row r="522" spans="1:4" ht="12.75" hidden="1">
      <c r="A522" s="30"/>
      <c r="B522" s="30"/>
      <c r="C522" s="30"/>
      <c r="D522" s="30"/>
    </row>
    <row r="523" spans="1:4" ht="12.75" hidden="1">
      <c r="A523" s="30"/>
      <c r="B523" s="30"/>
      <c r="C523" s="30"/>
      <c r="D523" s="30"/>
    </row>
    <row r="524" spans="1:4" ht="12.75" hidden="1">
      <c r="A524" s="30"/>
      <c r="B524" s="30"/>
      <c r="C524" s="30"/>
      <c r="D524" s="30"/>
    </row>
    <row r="525" spans="1:4" ht="12.75" hidden="1">
      <c r="A525" s="30"/>
      <c r="B525" s="30"/>
      <c r="C525" s="30"/>
      <c r="D525" s="30"/>
    </row>
    <row r="526" spans="1:4" ht="12.75" hidden="1">
      <c r="A526" s="30"/>
      <c r="B526" s="30"/>
      <c r="C526" s="30"/>
      <c r="D526" s="30"/>
    </row>
    <row r="527" spans="1:4" ht="12.75" hidden="1">
      <c r="A527" s="30"/>
      <c r="B527" s="30"/>
      <c r="C527" s="30"/>
      <c r="D527" s="30"/>
    </row>
    <row r="528" spans="1:4" ht="12.75" hidden="1">
      <c r="A528" s="30"/>
      <c r="B528" s="30"/>
      <c r="C528" s="30"/>
      <c r="D528" s="30"/>
    </row>
    <row r="529" spans="1:4" ht="12.75" hidden="1">
      <c r="A529" s="30"/>
      <c r="B529" s="30"/>
      <c r="C529" s="30"/>
      <c r="D529" s="30"/>
    </row>
    <row r="530" spans="1:4" ht="12.75" hidden="1">
      <c r="A530" s="30"/>
      <c r="B530" s="30"/>
      <c r="C530" s="30"/>
      <c r="D530" s="30"/>
    </row>
    <row r="531" spans="1:4" ht="12.75" hidden="1">
      <c r="A531" s="30"/>
      <c r="B531" s="30"/>
      <c r="C531" s="30"/>
      <c r="D531" s="30"/>
    </row>
    <row r="532" spans="1:4" ht="12.75" hidden="1">
      <c r="A532" s="30"/>
      <c r="B532" s="30"/>
      <c r="C532" s="30"/>
      <c r="D532" s="30"/>
    </row>
    <row r="533" spans="1:4" ht="12.75" hidden="1">
      <c r="A533" s="30"/>
      <c r="B533" s="30"/>
      <c r="C533" s="30"/>
      <c r="D533" s="30"/>
    </row>
    <row r="534" spans="1:4" ht="12.75" hidden="1">
      <c r="A534" s="30"/>
      <c r="B534" s="30"/>
      <c r="C534" s="30"/>
      <c r="D534" s="30"/>
    </row>
    <row r="535" spans="1:4" ht="12.75" hidden="1">
      <c r="A535" s="30"/>
      <c r="B535" s="30"/>
      <c r="C535" s="30"/>
      <c r="D535" s="30"/>
    </row>
    <row r="536" spans="1:4" ht="12.75" hidden="1">
      <c r="A536" s="30"/>
      <c r="B536" s="30"/>
      <c r="C536" s="30"/>
      <c r="D536" s="30"/>
    </row>
    <row r="537" spans="1:4" ht="12.75" hidden="1">
      <c r="A537" s="30"/>
      <c r="B537" s="30"/>
      <c r="C537" s="30"/>
      <c r="D537" s="30"/>
    </row>
    <row r="538" spans="1:4" ht="12.75" hidden="1">
      <c r="A538" s="30"/>
      <c r="B538" s="30"/>
      <c r="C538" s="30"/>
      <c r="D538" s="30"/>
    </row>
    <row r="539" spans="1:4" ht="12.75" hidden="1">
      <c r="A539" s="30"/>
      <c r="B539" s="30"/>
      <c r="C539" s="30"/>
      <c r="D539" s="30"/>
    </row>
    <row r="540" spans="1:4" ht="12.75" hidden="1">
      <c r="A540" s="30"/>
      <c r="B540" s="30"/>
      <c r="C540" s="30"/>
      <c r="D540" s="30"/>
    </row>
    <row r="541" spans="1:4" ht="12.75" hidden="1">
      <c r="A541" s="30"/>
      <c r="B541" s="30"/>
      <c r="C541" s="30"/>
      <c r="D541" s="30"/>
    </row>
    <row r="542" spans="1:4" ht="12.75" hidden="1">
      <c r="A542" s="30"/>
      <c r="B542" s="30"/>
      <c r="C542" s="30"/>
      <c r="D542" s="30"/>
    </row>
    <row r="543" spans="1:4" ht="12.75" hidden="1">
      <c r="A543" s="30"/>
      <c r="B543" s="30"/>
      <c r="C543" s="30"/>
      <c r="D543" s="30"/>
    </row>
    <row r="544" spans="1:4" ht="12.75" hidden="1">
      <c r="A544" s="30"/>
      <c r="B544" s="30"/>
      <c r="C544" s="30"/>
      <c r="D544" s="30"/>
    </row>
    <row r="545" spans="1:4" ht="12.75" hidden="1">
      <c r="A545" s="30"/>
      <c r="B545" s="30"/>
      <c r="C545" s="30"/>
      <c r="D545" s="30"/>
    </row>
    <row r="546" spans="1:4" ht="12.75" hidden="1">
      <c r="A546" s="30"/>
      <c r="B546" s="30"/>
      <c r="C546" s="30"/>
      <c r="D546" s="30"/>
    </row>
    <row r="547" spans="1:4" ht="12.75" hidden="1">
      <c r="A547" s="30"/>
      <c r="B547" s="30"/>
      <c r="C547" s="30"/>
      <c r="D547" s="30"/>
    </row>
    <row r="548" spans="1:4" ht="12.75" hidden="1">
      <c r="A548" s="30"/>
      <c r="B548" s="30"/>
      <c r="C548" s="30"/>
      <c r="D548" s="30"/>
    </row>
    <row r="549" spans="1:4" ht="12.75" hidden="1">
      <c r="A549" s="30"/>
      <c r="B549" s="30"/>
      <c r="C549" s="30"/>
      <c r="D549" s="30"/>
    </row>
    <row r="550" spans="1:4" ht="12.75" hidden="1">
      <c r="A550" s="30"/>
      <c r="B550" s="30"/>
      <c r="C550" s="30"/>
      <c r="D550" s="30"/>
    </row>
    <row r="551" spans="1:4" ht="12.75" hidden="1">
      <c r="A551" s="30"/>
      <c r="B551" s="30"/>
      <c r="C551" s="30"/>
      <c r="D551" s="30"/>
    </row>
    <row r="552" spans="1:4" ht="12.75" hidden="1">
      <c r="A552" s="30"/>
      <c r="B552" s="30"/>
      <c r="C552" s="30"/>
      <c r="D552" s="30"/>
    </row>
    <row r="553" spans="1:4" ht="12.75" hidden="1">
      <c r="A553" s="30"/>
      <c r="B553" s="30"/>
      <c r="C553" s="30"/>
      <c r="D553" s="30"/>
    </row>
    <row r="554" spans="1:4" ht="12.75" hidden="1">
      <c r="A554" s="30"/>
      <c r="B554" s="30"/>
      <c r="C554" s="30"/>
      <c r="D554" s="30"/>
    </row>
    <row r="555" spans="1:4" ht="12.75" hidden="1">
      <c r="A555" s="30"/>
      <c r="B555" s="30"/>
      <c r="C555" s="30"/>
      <c r="D555" s="30"/>
    </row>
    <row r="556" spans="1:4" ht="12.75" hidden="1">
      <c r="A556" s="30"/>
      <c r="B556" s="30"/>
      <c r="C556" s="30"/>
      <c r="D556" s="30"/>
    </row>
    <row r="557" spans="1:4" ht="12.75" hidden="1">
      <c r="A557" s="30"/>
      <c r="B557" s="30"/>
      <c r="C557" s="30"/>
      <c r="D557" s="30"/>
    </row>
    <row r="558" spans="1:4" ht="12.75" hidden="1">
      <c r="A558" s="30"/>
      <c r="B558" s="30"/>
      <c r="C558" s="30"/>
      <c r="D558" s="30"/>
    </row>
    <row r="559" spans="1:4" ht="12.75" hidden="1">
      <c r="A559" s="30"/>
      <c r="B559" s="30"/>
      <c r="C559" s="30"/>
      <c r="D559" s="30"/>
    </row>
    <row r="560" spans="1:4" ht="12.75" hidden="1">
      <c r="A560" s="30"/>
      <c r="B560" s="30"/>
      <c r="C560" s="30"/>
      <c r="D560" s="30"/>
    </row>
    <row r="561" spans="1:4" ht="12.75" hidden="1">
      <c r="A561" s="30"/>
      <c r="B561" s="30"/>
      <c r="C561" s="30"/>
      <c r="D561" s="30"/>
    </row>
    <row r="562" spans="1:4" ht="12.75" hidden="1">
      <c r="A562" s="30"/>
      <c r="B562" s="30"/>
      <c r="C562" s="30"/>
      <c r="D562" s="30"/>
    </row>
    <row r="563" spans="1:4" ht="12.75" hidden="1">
      <c r="A563" s="30"/>
      <c r="B563" s="30"/>
      <c r="C563" s="30"/>
      <c r="D563" s="30"/>
    </row>
    <row r="564" spans="1:4" ht="12.75" hidden="1">
      <c r="A564" s="30"/>
      <c r="B564" s="30"/>
      <c r="C564" s="30"/>
      <c r="D564" s="30"/>
    </row>
    <row r="565" spans="1:4" ht="12.75" hidden="1">
      <c r="A565" s="30"/>
      <c r="B565" s="30"/>
      <c r="C565" s="30"/>
      <c r="D565" s="30"/>
    </row>
    <row r="566" spans="1:4" ht="12.75" hidden="1">
      <c r="A566" s="30"/>
      <c r="B566" s="30"/>
      <c r="C566" s="30"/>
      <c r="D566" s="30"/>
    </row>
    <row r="567" spans="1:4" ht="12.75" hidden="1">
      <c r="A567" s="30"/>
      <c r="B567" s="30"/>
      <c r="C567" s="30"/>
      <c r="D567" s="30"/>
    </row>
    <row r="568" spans="1:4" ht="12.75" hidden="1">
      <c r="A568" s="30"/>
      <c r="B568" s="30"/>
      <c r="C568" s="30"/>
      <c r="D568" s="30"/>
    </row>
    <row r="569" spans="1:4" ht="12.75" hidden="1">
      <c r="A569" s="30"/>
      <c r="B569" s="30"/>
      <c r="C569" s="30"/>
      <c r="D569" s="30"/>
    </row>
    <row r="570" spans="1:4" ht="12.75" hidden="1">
      <c r="A570" s="30"/>
      <c r="B570" s="30"/>
      <c r="C570" s="30"/>
      <c r="D570" s="30"/>
    </row>
    <row r="571" spans="1:4" ht="12.75" hidden="1">
      <c r="A571" s="30"/>
      <c r="B571" s="30"/>
      <c r="C571" s="30"/>
      <c r="D571" s="30"/>
    </row>
    <row r="572" spans="1:4" ht="12.75" hidden="1">
      <c r="A572" s="30"/>
      <c r="B572" s="30"/>
      <c r="C572" s="30"/>
      <c r="D572" s="30"/>
    </row>
    <row r="573" spans="1:4" ht="12.75" hidden="1">
      <c r="A573" s="30"/>
      <c r="B573" s="30"/>
      <c r="C573" s="30"/>
      <c r="D573" s="30"/>
    </row>
    <row r="574" spans="1:4" ht="12.75" hidden="1">
      <c r="A574" s="30"/>
      <c r="B574" s="30"/>
      <c r="C574" s="30"/>
      <c r="D574" s="30"/>
    </row>
    <row r="575" spans="1:4" ht="12.75" hidden="1">
      <c r="A575" s="30"/>
      <c r="B575" s="30"/>
      <c r="C575" s="30"/>
      <c r="D575" s="30"/>
    </row>
    <row r="576" spans="1:4" ht="12.75" hidden="1">
      <c r="A576" s="30"/>
      <c r="B576" s="30"/>
      <c r="C576" s="30"/>
      <c r="D576" s="30"/>
    </row>
    <row r="577" spans="1:4" ht="12.75" hidden="1">
      <c r="A577" s="30"/>
      <c r="B577" s="30"/>
      <c r="C577" s="30"/>
      <c r="D577" s="30"/>
    </row>
    <row r="578" spans="1:4" ht="12.75" hidden="1">
      <c r="A578" s="30"/>
      <c r="B578" s="30"/>
      <c r="C578" s="30"/>
      <c r="D578" s="30"/>
    </row>
    <row r="579" spans="1:4" ht="12.75" hidden="1">
      <c r="A579" s="30"/>
      <c r="B579" s="30"/>
      <c r="C579" s="30"/>
      <c r="D579" s="30"/>
    </row>
    <row r="580" spans="1:4" ht="12.75" hidden="1">
      <c r="A580" s="30"/>
      <c r="B580" s="30"/>
      <c r="C580" s="30"/>
      <c r="D580" s="30"/>
    </row>
    <row r="581" spans="1:4" ht="12.75" hidden="1">
      <c r="A581" s="30"/>
      <c r="B581" s="30"/>
      <c r="C581" s="30"/>
      <c r="D581" s="30"/>
    </row>
    <row r="582" spans="1:4" ht="12.75" hidden="1">
      <c r="A582" s="30"/>
      <c r="B582" s="30"/>
      <c r="C582" s="30"/>
      <c r="D582" s="30"/>
    </row>
    <row r="583" spans="1:4" ht="12.75" hidden="1">
      <c r="A583" s="30"/>
      <c r="B583" s="30"/>
      <c r="C583" s="30"/>
      <c r="D583" s="30"/>
    </row>
    <row r="584" spans="1:4" ht="12.75" hidden="1">
      <c r="A584" s="30"/>
      <c r="B584" s="30"/>
      <c r="C584" s="30"/>
      <c r="D584" s="30"/>
    </row>
    <row r="585" spans="1:4" ht="12.75" hidden="1">
      <c r="A585" s="30"/>
      <c r="B585" s="30"/>
      <c r="C585" s="30"/>
      <c r="D585" s="30"/>
    </row>
    <row r="586" spans="1:4" ht="12.75" hidden="1">
      <c r="A586" s="30"/>
      <c r="B586" s="30"/>
      <c r="C586" s="30"/>
      <c r="D586" s="30"/>
    </row>
    <row r="587" spans="1:4" ht="12.75" hidden="1">
      <c r="A587" s="30"/>
      <c r="B587" s="30"/>
      <c r="C587" s="30"/>
      <c r="D587" s="30"/>
    </row>
    <row r="588" spans="1:4" ht="12.75" hidden="1">
      <c r="A588" s="30"/>
      <c r="B588" s="30"/>
      <c r="C588" s="30"/>
      <c r="D588" s="30"/>
    </row>
    <row r="589" spans="1:4" ht="12.75" hidden="1">
      <c r="A589" s="30"/>
      <c r="B589" s="30"/>
      <c r="C589" s="30"/>
      <c r="D589" s="30"/>
    </row>
    <row r="590" spans="1:4" ht="12.75" hidden="1">
      <c r="A590" s="30"/>
      <c r="B590" s="30"/>
      <c r="C590" s="30"/>
      <c r="D590" s="30"/>
    </row>
    <row r="591" spans="1:4" ht="12.75" hidden="1">
      <c r="A591" s="30"/>
      <c r="B591" s="30"/>
      <c r="C591" s="30"/>
      <c r="D591" s="30"/>
    </row>
    <row r="592" spans="1:4" ht="12.75" hidden="1">
      <c r="A592" s="30"/>
      <c r="B592" s="30"/>
      <c r="C592" s="30"/>
      <c r="D592" s="30"/>
    </row>
    <row r="593" spans="1:4" ht="12.75" hidden="1">
      <c r="A593" s="30"/>
      <c r="B593" s="30"/>
      <c r="C593" s="30"/>
      <c r="D593" s="30"/>
    </row>
    <row r="594" spans="1:4" ht="12.75" hidden="1">
      <c r="A594" s="30"/>
      <c r="B594" s="30"/>
      <c r="C594" s="30"/>
      <c r="D594" s="30"/>
    </row>
    <row r="595" spans="1:4" ht="12.75" hidden="1">
      <c r="A595" s="30"/>
      <c r="B595" s="30"/>
      <c r="C595" s="30"/>
      <c r="D595" s="30"/>
    </row>
    <row r="596" spans="1:4" ht="12.75" hidden="1">
      <c r="A596" s="30"/>
      <c r="B596" s="30"/>
      <c r="C596" s="30"/>
      <c r="D596" s="30"/>
    </row>
    <row r="597" spans="1:4" ht="12.75" hidden="1">
      <c r="A597" s="30"/>
      <c r="B597" s="30"/>
      <c r="C597" s="30"/>
      <c r="D597" s="30"/>
    </row>
    <row r="598" spans="1:4" ht="12.75" hidden="1">
      <c r="A598" s="30"/>
      <c r="B598" s="30"/>
      <c r="C598" s="30"/>
      <c r="D598" s="30"/>
    </row>
    <row r="599" spans="1:4" ht="12.75" hidden="1">
      <c r="A599" s="30"/>
      <c r="B599" s="30"/>
      <c r="C599" s="30"/>
      <c r="D599" s="30"/>
    </row>
    <row r="600" spans="1:4" ht="12.75" hidden="1">
      <c r="A600" s="30"/>
      <c r="B600" s="30"/>
      <c r="C600" s="30"/>
      <c r="D600" s="30"/>
    </row>
    <row r="601" spans="1:4" ht="12.75" hidden="1">
      <c r="A601" s="30"/>
      <c r="B601" s="30"/>
      <c r="C601" s="30"/>
      <c r="D601" s="30"/>
    </row>
    <row r="602" spans="1:4" ht="12.75" hidden="1">
      <c r="A602" s="30"/>
      <c r="B602" s="30"/>
      <c r="C602" s="30"/>
      <c r="D602" s="30"/>
    </row>
    <row r="603" spans="1:4" ht="12.75" hidden="1">
      <c r="A603" s="30"/>
      <c r="B603" s="30"/>
      <c r="C603" s="30"/>
      <c r="D603" s="30"/>
    </row>
    <row r="604" spans="1:4" ht="12.75" hidden="1">
      <c r="A604" s="30"/>
      <c r="B604" s="30"/>
      <c r="C604" s="30"/>
      <c r="D604" s="30"/>
    </row>
    <row r="605" spans="1:4" ht="12.75" hidden="1">
      <c r="A605" s="30"/>
      <c r="B605" s="30"/>
      <c r="C605" s="30"/>
      <c r="D605" s="30"/>
    </row>
    <row r="606" spans="1:4" ht="12.75" hidden="1">
      <c r="A606" s="30"/>
      <c r="B606" s="30"/>
      <c r="C606" s="30"/>
      <c r="D606" s="30"/>
    </row>
    <row r="607" spans="1:4" ht="12.75" hidden="1">
      <c r="A607" s="30"/>
      <c r="B607" s="30"/>
      <c r="C607" s="30"/>
      <c r="D607" s="30"/>
    </row>
    <row r="608" spans="1:4" ht="12.75" hidden="1">
      <c r="A608" s="30"/>
      <c r="B608" s="30"/>
      <c r="C608" s="30"/>
      <c r="D608" s="30"/>
    </row>
    <row r="609" spans="1:4" ht="12.75" hidden="1">
      <c r="A609" s="30"/>
      <c r="B609" s="30"/>
      <c r="C609" s="30"/>
      <c r="D609" s="30"/>
    </row>
    <row r="610" spans="1:4" ht="12.75" hidden="1">
      <c r="A610" s="30"/>
      <c r="B610" s="30"/>
      <c r="C610" s="30"/>
      <c r="D610" s="30"/>
    </row>
    <row r="611" spans="1:4" ht="12.75" hidden="1">
      <c r="A611" s="30"/>
      <c r="B611" s="30"/>
      <c r="C611" s="30"/>
      <c r="D611" s="30"/>
    </row>
    <row r="612" spans="1:4" ht="12.75" hidden="1">
      <c r="A612" s="30"/>
      <c r="B612" s="30"/>
      <c r="C612" s="30"/>
      <c r="D612" s="30"/>
    </row>
    <row r="613" spans="1:4" ht="12.75" hidden="1">
      <c r="A613" s="30"/>
      <c r="B613" s="30"/>
      <c r="C613" s="30"/>
      <c r="D613" s="30"/>
    </row>
    <row r="614" spans="1:4" ht="12.75" hidden="1">
      <c r="A614" s="30"/>
      <c r="B614" s="30"/>
      <c r="C614" s="30"/>
      <c r="D614" s="30"/>
    </row>
    <row r="615" spans="1:4" ht="12.75" hidden="1">
      <c r="A615" s="30"/>
      <c r="B615" s="30"/>
      <c r="C615" s="30"/>
      <c r="D615" s="30"/>
    </row>
    <row r="616" spans="1:4" ht="12.75" hidden="1">
      <c r="A616" s="30"/>
      <c r="B616" s="30"/>
      <c r="C616" s="30"/>
      <c r="D616" s="30"/>
    </row>
    <row r="617" spans="1:4" ht="12.75" hidden="1">
      <c r="A617" s="30"/>
      <c r="B617" s="30"/>
      <c r="C617" s="30"/>
      <c r="D617" s="30"/>
    </row>
    <row r="618" spans="1:4" ht="12.75" hidden="1">
      <c r="A618" s="30"/>
      <c r="B618" s="30"/>
      <c r="C618" s="30"/>
      <c r="D618" s="30"/>
    </row>
    <row r="619" spans="1:4" ht="12.75" hidden="1">
      <c r="A619" s="30"/>
      <c r="B619" s="30"/>
      <c r="C619" s="30"/>
      <c r="D619" s="30"/>
    </row>
    <row r="620" spans="1:4" ht="12.75" hidden="1">
      <c r="A620" s="30"/>
      <c r="B620" s="30"/>
      <c r="C620" s="30"/>
      <c r="D620" s="30"/>
    </row>
    <row r="621" spans="1:4" ht="12.75" hidden="1">
      <c r="A621" s="30"/>
      <c r="B621" s="30"/>
      <c r="C621" s="30"/>
      <c r="D621" s="30"/>
    </row>
    <row r="622" spans="1:4" ht="12.75" hidden="1">
      <c r="A622" s="30"/>
      <c r="B622" s="30"/>
      <c r="C622" s="30"/>
      <c r="D622" s="30"/>
    </row>
    <row r="623" spans="1:4" ht="12.75" hidden="1">
      <c r="A623" s="30"/>
      <c r="B623" s="30"/>
      <c r="C623" s="30"/>
      <c r="D623" s="30"/>
    </row>
    <row r="624" spans="1:4" ht="12.75" hidden="1">
      <c r="A624" s="30"/>
      <c r="B624" s="30"/>
      <c r="C624" s="30"/>
      <c r="D624" s="30"/>
    </row>
    <row r="625" spans="1:4" ht="12.75" hidden="1">
      <c r="A625" s="30"/>
      <c r="B625" s="30"/>
      <c r="C625" s="30"/>
      <c r="D625" s="30"/>
    </row>
    <row r="626" spans="1:4" ht="12.75" hidden="1">
      <c r="A626" s="30"/>
      <c r="B626" s="30"/>
      <c r="C626" s="30"/>
      <c r="D626" s="30"/>
    </row>
    <row r="627" spans="1:4" ht="12.75" hidden="1">
      <c r="A627" s="30"/>
      <c r="B627" s="30"/>
      <c r="C627" s="30"/>
      <c r="D627" s="30"/>
    </row>
    <row r="628" spans="1:4" ht="12.75" hidden="1">
      <c r="A628" s="30"/>
      <c r="B628" s="30"/>
      <c r="C628" s="30"/>
      <c r="D628" s="30"/>
    </row>
    <row r="629" spans="1:4" ht="12.75" hidden="1">
      <c r="A629" s="30"/>
      <c r="B629" s="30"/>
      <c r="C629" s="30"/>
      <c r="D629" s="30"/>
    </row>
    <row r="630" spans="1:4" ht="12.75" hidden="1">
      <c r="A630" s="30"/>
      <c r="B630" s="30"/>
      <c r="C630" s="30"/>
      <c r="D630" s="30"/>
    </row>
    <row r="631" spans="1:4" ht="12.75" hidden="1">
      <c r="A631" s="30"/>
      <c r="B631" s="30"/>
      <c r="C631" s="30"/>
      <c r="D631" s="30"/>
    </row>
    <row r="632" spans="1:4" ht="12.75" hidden="1">
      <c r="A632" s="30"/>
      <c r="B632" s="30"/>
      <c r="C632" s="30"/>
      <c r="D632" s="30"/>
    </row>
    <row r="633" spans="1:4" ht="12.75" hidden="1">
      <c r="A633" s="30"/>
      <c r="B633" s="30"/>
      <c r="C633" s="30"/>
      <c r="D633" s="30"/>
    </row>
    <row r="634" spans="1:4" ht="12.75" hidden="1">
      <c r="A634" s="30"/>
      <c r="B634" s="30"/>
      <c r="C634" s="30"/>
      <c r="D634" s="30"/>
    </row>
    <row r="635" spans="1:4" ht="12.75" hidden="1">
      <c r="A635" s="30"/>
      <c r="B635" s="30"/>
      <c r="C635" s="30"/>
      <c r="D635" s="30"/>
    </row>
    <row r="636" spans="1:4" ht="12.75" hidden="1">
      <c r="A636" s="30"/>
      <c r="B636" s="30"/>
      <c r="C636" s="30"/>
      <c r="D636" s="30"/>
    </row>
    <row r="637" spans="1:4" ht="12.75" hidden="1">
      <c r="A637" s="30"/>
      <c r="B637" s="30"/>
      <c r="C637" s="30"/>
      <c r="D637" s="30"/>
    </row>
    <row r="638" spans="1:4" ht="12.75" hidden="1">
      <c r="A638" s="30"/>
      <c r="B638" s="30"/>
      <c r="C638" s="30"/>
      <c r="D638" s="30"/>
    </row>
    <row r="639" spans="1:4" ht="12.75" hidden="1">
      <c r="A639" s="30"/>
      <c r="B639" s="30"/>
      <c r="C639" s="30"/>
      <c r="D639" s="30"/>
    </row>
    <row r="640" spans="1:4" ht="12.75" hidden="1">
      <c r="A640" s="30"/>
      <c r="B640" s="30"/>
      <c r="C640" s="30"/>
      <c r="D640" s="30"/>
    </row>
    <row r="641" spans="1:4" ht="12.75" hidden="1">
      <c r="A641" s="30"/>
      <c r="B641" s="30"/>
      <c r="C641" s="30"/>
      <c r="D641" s="30"/>
    </row>
    <row r="642" spans="1:4" ht="12.75" hidden="1">
      <c r="A642" s="30"/>
      <c r="B642" s="30"/>
      <c r="C642" s="30"/>
      <c r="D642" s="30"/>
    </row>
    <row r="643" spans="1:4" ht="12.75" hidden="1">
      <c r="A643" s="30"/>
      <c r="B643" s="30"/>
      <c r="C643" s="30"/>
      <c r="D643" s="30"/>
    </row>
    <row r="644" spans="1:4" ht="12.75" hidden="1">
      <c r="A644" s="30"/>
      <c r="B644" s="30"/>
      <c r="C644" s="30"/>
      <c r="D644" s="30"/>
    </row>
    <row r="645" spans="1:4" ht="12.75" hidden="1">
      <c r="A645" s="30"/>
      <c r="B645" s="30"/>
      <c r="C645" s="30"/>
      <c r="D645" s="30"/>
    </row>
    <row r="646" spans="1:4" ht="12.75" hidden="1">
      <c r="A646" s="30"/>
      <c r="B646" s="30"/>
      <c r="C646" s="30"/>
      <c r="D646" s="30"/>
    </row>
    <row r="647" spans="1:4" ht="12.75" hidden="1">
      <c r="A647" s="30"/>
      <c r="B647" s="30"/>
      <c r="C647" s="30"/>
      <c r="D647" s="30"/>
    </row>
    <row r="648" spans="1:4" ht="12.75" hidden="1">
      <c r="A648" s="30"/>
      <c r="B648" s="30"/>
      <c r="C648" s="30"/>
      <c r="D648" s="30"/>
    </row>
    <row r="649" spans="1:4" ht="12.75" hidden="1">
      <c r="A649" s="30"/>
      <c r="B649" s="30"/>
      <c r="C649" s="30"/>
      <c r="D649" s="30"/>
    </row>
    <row r="650" spans="1:4" ht="12.75" hidden="1">
      <c r="A650" s="30"/>
      <c r="B650" s="30"/>
      <c r="C650" s="30"/>
      <c r="D650" s="30"/>
    </row>
    <row r="651" spans="1:4" ht="12.75" hidden="1">
      <c r="A651" s="30"/>
      <c r="B651" s="30"/>
      <c r="C651" s="30"/>
      <c r="D651" s="30"/>
    </row>
    <row r="652" spans="1:4" ht="12.75" hidden="1">
      <c r="A652" s="30"/>
      <c r="B652" s="30"/>
      <c r="C652" s="30"/>
      <c r="D652" s="30"/>
    </row>
    <row r="653" spans="1:4" ht="12.75" hidden="1">
      <c r="A653" s="30"/>
      <c r="B653" s="30"/>
      <c r="C653" s="30"/>
      <c r="D653" s="30"/>
    </row>
    <row r="654" spans="1:4" ht="12.75" hidden="1">
      <c r="A654" s="30"/>
      <c r="B654" s="30"/>
      <c r="C654" s="30"/>
      <c r="D654" s="30"/>
    </row>
    <row r="655" spans="1:4" ht="12.75" hidden="1">
      <c r="A655" s="30"/>
      <c r="B655" s="30"/>
      <c r="C655" s="30"/>
      <c r="D655" s="30"/>
    </row>
    <row r="656" spans="1:4" ht="12.75" hidden="1">
      <c r="A656" s="30"/>
      <c r="B656" s="30"/>
      <c r="C656" s="30"/>
      <c r="D656" s="30"/>
    </row>
    <row r="657" spans="1:4" ht="12.75" hidden="1">
      <c r="A657" s="30"/>
      <c r="B657" s="30"/>
      <c r="C657" s="30"/>
      <c r="D657" s="30"/>
    </row>
    <row r="658" spans="1:4" ht="12.75" hidden="1">
      <c r="A658" s="30"/>
      <c r="B658" s="30"/>
      <c r="C658" s="30"/>
      <c r="D658" s="30"/>
    </row>
    <row r="659" spans="1:4" ht="12.75" hidden="1">
      <c r="A659" s="30"/>
      <c r="B659" s="30"/>
      <c r="C659" s="30"/>
      <c r="D659" s="30"/>
    </row>
    <row r="660" spans="1:4" ht="12.75" hidden="1">
      <c r="A660" s="30"/>
      <c r="B660" s="30"/>
      <c r="C660" s="30"/>
      <c r="D660" s="30"/>
    </row>
    <row r="661" spans="1:4" ht="12.75" hidden="1">
      <c r="A661" s="30"/>
      <c r="B661" s="30"/>
      <c r="C661" s="30"/>
      <c r="D661" s="30"/>
    </row>
    <row r="662" spans="1:4" ht="12.75" hidden="1">
      <c r="A662" s="30"/>
      <c r="B662" s="30"/>
      <c r="C662" s="30"/>
      <c r="D662" s="30"/>
    </row>
    <row r="663" spans="1:4" ht="12.75" hidden="1">
      <c r="A663" s="30"/>
      <c r="B663" s="30"/>
      <c r="C663" s="30"/>
      <c r="D663" s="30"/>
    </row>
    <row r="664" spans="1:4" ht="12.75" hidden="1">
      <c r="A664" s="30"/>
      <c r="B664" s="30"/>
      <c r="C664" s="30"/>
      <c r="D664" s="30"/>
    </row>
    <row r="665" spans="1:4" ht="12.75" hidden="1">
      <c r="A665" s="30"/>
      <c r="B665" s="30"/>
      <c r="C665" s="30"/>
      <c r="D665" s="30"/>
    </row>
    <row r="666" spans="1:4" ht="12.75" hidden="1">
      <c r="A666" s="30"/>
      <c r="B666" s="30"/>
      <c r="C666" s="30"/>
      <c r="D666" s="30"/>
    </row>
    <row r="667" spans="1:4" ht="12.75" hidden="1">
      <c r="A667" s="30"/>
      <c r="B667" s="30"/>
      <c r="C667" s="30"/>
      <c r="D667" s="30"/>
    </row>
    <row r="668" spans="1:4" ht="12.75" hidden="1">
      <c r="A668" s="30"/>
      <c r="B668" s="30"/>
      <c r="C668" s="30"/>
      <c r="D668" s="30"/>
    </row>
    <row r="669" spans="1:4" ht="12.75" hidden="1">
      <c r="A669" s="30"/>
      <c r="B669" s="30"/>
      <c r="C669" s="30"/>
      <c r="D669" s="30"/>
    </row>
    <row r="670" spans="1:4" ht="12.75" hidden="1">
      <c r="A670" s="30"/>
      <c r="B670" s="30"/>
      <c r="C670" s="30"/>
      <c r="D670" s="30"/>
    </row>
    <row r="671" spans="1:4" ht="12.75" hidden="1">
      <c r="A671" s="30"/>
      <c r="B671" s="30"/>
      <c r="C671" s="30"/>
      <c r="D671" s="30"/>
    </row>
    <row r="672" spans="1:4" ht="12.75" hidden="1">
      <c r="A672" s="30"/>
      <c r="B672" s="30"/>
      <c r="C672" s="30"/>
      <c r="D672" s="30"/>
    </row>
    <row r="673" spans="1:4" ht="12.75" hidden="1">
      <c r="A673" s="30"/>
      <c r="B673" s="30"/>
      <c r="C673" s="30"/>
      <c r="D673" s="30"/>
    </row>
    <row r="674" spans="1:4" ht="12.75" hidden="1">
      <c r="A674" s="30"/>
      <c r="B674" s="30"/>
      <c r="C674" s="30"/>
      <c r="D674" s="30"/>
    </row>
    <row r="675" spans="1:4" ht="12.75" hidden="1">
      <c r="A675" s="30"/>
      <c r="B675" s="30"/>
      <c r="C675" s="30"/>
      <c r="D675" s="30"/>
    </row>
    <row r="676" spans="1:4" ht="12.75" hidden="1">
      <c r="A676" s="30"/>
      <c r="B676" s="30"/>
      <c r="C676" s="30"/>
      <c r="D676" s="30"/>
    </row>
    <row r="677" spans="1:4" ht="12.75" hidden="1">
      <c r="A677" s="30"/>
      <c r="B677" s="30"/>
      <c r="C677" s="30"/>
      <c r="D677" s="30"/>
    </row>
    <row r="678" spans="1:4" ht="12.75" hidden="1">
      <c r="A678" s="30"/>
      <c r="B678" s="30"/>
      <c r="C678" s="30"/>
      <c r="D678" s="30"/>
    </row>
    <row r="679" spans="1:4" ht="12.75" hidden="1">
      <c r="A679" s="30"/>
      <c r="B679" s="30"/>
      <c r="C679" s="30"/>
      <c r="D679" s="30"/>
    </row>
    <row r="680" spans="1:4" ht="12.75" hidden="1">
      <c r="A680" s="30"/>
      <c r="B680" s="30"/>
      <c r="C680" s="30"/>
      <c r="D680" s="30"/>
    </row>
    <row r="681" spans="1:4" ht="12.75" hidden="1">
      <c r="A681" s="30"/>
      <c r="B681" s="30"/>
      <c r="C681" s="30"/>
      <c r="D681" s="30"/>
    </row>
    <row r="682" spans="1:4" ht="12.75" hidden="1">
      <c r="A682" s="30"/>
      <c r="B682" s="30"/>
      <c r="C682" s="30"/>
      <c r="D682" s="30"/>
    </row>
    <row r="683" spans="1:4" ht="12.75" hidden="1">
      <c r="A683" s="30"/>
      <c r="B683" s="30"/>
      <c r="C683" s="30"/>
      <c r="D683" s="30"/>
    </row>
    <row r="684" spans="1:4" ht="12.75" hidden="1">
      <c r="A684" s="30"/>
      <c r="B684" s="30"/>
      <c r="C684" s="30"/>
      <c r="D684" s="30"/>
    </row>
    <row r="685" spans="1:4" ht="12.75" hidden="1">
      <c r="A685" s="30"/>
      <c r="B685" s="30"/>
      <c r="C685" s="30"/>
      <c r="D685" s="30"/>
    </row>
    <row r="686" spans="1:4" ht="12.75" hidden="1">
      <c r="A686" s="30"/>
      <c r="B686" s="30"/>
      <c r="C686" s="30"/>
      <c r="D686"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4" manualBreakCount="4">
    <brk id="41" max="255" man="1"/>
    <brk id="90" max="255" man="1"/>
    <brk id="189" max="255" man="1"/>
    <brk id="263" max="255" man="1"/>
  </rowBreaks>
</worksheet>
</file>

<file path=xl/worksheets/sheet8.xml><?xml version="1.0" encoding="utf-8"?>
<worksheet xmlns="http://schemas.openxmlformats.org/spreadsheetml/2006/main" xmlns:r="http://schemas.openxmlformats.org/officeDocument/2006/relationships">
  <dimension ref="A1:H26"/>
  <sheetViews>
    <sheetView zoomScale="80" zoomScaleNormal="80" workbookViewId="0" topLeftCell="A3">
      <pane xSplit="1" ySplit="3" topLeftCell="B6" activePane="bottomRight" state="frozen"/>
      <selection pane="topLeft" activeCell="A3" sqref="A3"/>
      <selection pane="topRight" activeCell="B3" sqref="B3"/>
      <selection pane="bottomLeft" activeCell="A4" sqref="A4"/>
      <selection pane="bottomRight" activeCell="A3" sqref="A3"/>
    </sheetView>
  </sheetViews>
  <sheetFormatPr defaultColWidth="9.00390625" defaultRowHeight="12.75" zeroHeight="1"/>
  <cols>
    <col min="1" max="1" width="61.875" style="0" customWidth="1"/>
    <col min="2" max="2" width="18.25390625" style="0" customWidth="1"/>
    <col min="3" max="3" width="18.625" style="0" customWidth="1"/>
    <col min="4" max="5" width="18.375" style="0" customWidth="1"/>
    <col min="6" max="6" width="18.25390625" style="0" customWidth="1"/>
    <col min="7" max="7" width="18.125" style="0" customWidth="1"/>
    <col min="8" max="8" width="0.37109375" style="0" customWidth="1"/>
    <col min="9" max="16384" width="0" style="0" hidden="1" customWidth="1"/>
  </cols>
  <sheetData>
    <row r="1" spans="1:7" ht="15.75">
      <c r="A1" s="108" t="s">
        <v>296</v>
      </c>
      <c r="B1" s="102"/>
      <c r="C1" s="102"/>
      <c r="D1" s="102"/>
      <c r="E1" s="102"/>
      <c r="F1" s="102"/>
      <c r="G1" s="102"/>
    </row>
    <row r="2" spans="1:7" ht="12.75">
      <c r="A2" s="102"/>
      <c r="B2" s="102"/>
      <c r="C2" s="102"/>
      <c r="D2" s="102"/>
      <c r="E2" s="102"/>
      <c r="F2" s="102"/>
      <c r="G2" s="102"/>
    </row>
    <row r="3" spans="1:7" ht="0.75" customHeight="1">
      <c r="A3" s="102"/>
      <c r="B3" s="102"/>
      <c r="C3" s="102"/>
      <c r="D3" s="102"/>
      <c r="E3" s="102"/>
      <c r="F3" s="102"/>
      <c r="G3" s="102"/>
    </row>
    <row r="4" spans="1:7" ht="16.5" thickBot="1">
      <c r="A4" s="108" t="s">
        <v>312</v>
      </c>
      <c r="B4" s="102"/>
      <c r="C4" s="102"/>
      <c r="D4" s="102"/>
      <c r="E4" s="102"/>
      <c r="F4" s="102"/>
      <c r="G4" s="102"/>
    </row>
    <row r="5" spans="1:7" s="5" customFormat="1" ht="87" customHeight="1">
      <c r="A5" s="250" t="s">
        <v>911</v>
      </c>
      <c r="B5" s="251" t="s">
        <v>319</v>
      </c>
      <c r="C5" s="251" t="s">
        <v>320</v>
      </c>
      <c r="D5" s="251" t="s">
        <v>321</v>
      </c>
      <c r="E5" s="251" t="s">
        <v>322</v>
      </c>
      <c r="F5" s="251" t="s">
        <v>323</v>
      </c>
      <c r="G5" s="252" t="s">
        <v>377</v>
      </c>
    </row>
    <row r="6" spans="1:7" s="706" customFormat="1" ht="14.25">
      <c r="A6" s="68" t="s">
        <v>299</v>
      </c>
      <c r="B6" s="374">
        <v>0</v>
      </c>
      <c r="C6" s="374">
        <v>678</v>
      </c>
      <c r="D6" s="374">
        <v>2231</v>
      </c>
      <c r="E6" s="374">
        <v>1292</v>
      </c>
      <c r="F6" s="374">
        <v>117</v>
      </c>
      <c r="G6" s="376">
        <v>4318</v>
      </c>
    </row>
    <row r="7" spans="1:7" s="706" customFormat="1" ht="14.25">
      <c r="A7" s="68" t="s">
        <v>290</v>
      </c>
      <c r="B7" s="374">
        <v>0</v>
      </c>
      <c r="C7" s="374">
        <v>8</v>
      </c>
      <c r="D7" s="374">
        <v>305</v>
      </c>
      <c r="E7" s="374">
        <v>249</v>
      </c>
      <c r="F7" s="374">
        <v>0</v>
      </c>
      <c r="G7" s="376">
        <v>562</v>
      </c>
    </row>
    <row r="8" spans="1:7" s="706" customFormat="1" ht="14.25">
      <c r="A8" s="68" t="s">
        <v>750</v>
      </c>
      <c r="B8" s="374" t="s">
        <v>844</v>
      </c>
      <c r="C8" s="374">
        <v>8</v>
      </c>
      <c r="D8" s="374" t="s">
        <v>844</v>
      </c>
      <c r="E8" s="374" t="s">
        <v>844</v>
      </c>
      <c r="F8" s="374" t="s">
        <v>844</v>
      </c>
      <c r="G8" s="376">
        <v>8</v>
      </c>
    </row>
    <row r="9" spans="1:7" s="706" customFormat="1" ht="14.25">
      <c r="A9" s="68" t="s">
        <v>100</v>
      </c>
      <c r="B9" s="374" t="s">
        <v>844</v>
      </c>
      <c r="C9" s="764" t="s">
        <v>844</v>
      </c>
      <c r="D9" s="374">
        <v>305</v>
      </c>
      <c r="E9" s="374">
        <v>249</v>
      </c>
      <c r="F9" s="374" t="s">
        <v>844</v>
      </c>
      <c r="G9" s="376">
        <v>554</v>
      </c>
    </row>
    <row r="10" spans="1:7" s="706" customFormat="1" ht="14.25">
      <c r="A10" s="68" t="s">
        <v>292</v>
      </c>
      <c r="B10" s="374">
        <v>0</v>
      </c>
      <c r="C10" s="374">
        <v>-16</v>
      </c>
      <c r="D10" s="374">
        <v>-151</v>
      </c>
      <c r="E10" s="374">
        <v>-324</v>
      </c>
      <c r="F10" s="374">
        <v>-12</v>
      </c>
      <c r="G10" s="376">
        <v>-503</v>
      </c>
    </row>
    <row r="11" spans="1:7" s="706" customFormat="1" ht="14.25">
      <c r="A11" s="68" t="s">
        <v>181</v>
      </c>
      <c r="B11" s="374" t="s">
        <v>844</v>
      </c>
      <c r="C11" s="374" t="s">
        <v>844</v>
      </c>
      <c r="D11" s="374">
        <v>-120</v>
      </c>
      <c r="E11" s="374">
        <v>-259</v>
      </c>
      <c r="F11" s="374">
        <v>-10</v>
      </c>
      <c r="G11" s="376">
        <v>-389</v>
      </c>
    </row>
    <row r="12" spans="1:7" s="706" customFormat="1" ht="14.25">
      <c r="A12" s="68" t="s">
        <v>180</v>
      </c>
      <c r="B12" s="374"/>
      <c r="C12" s="374">
        <v>-16</v>
      </c>
      <c r="D12" s="374">
        <v>-31</v>
      </c>
      <c r="E12" s="374">
        <v>-65</v>
      </c>
      <c r="F12" s="374">
        <v>-2</v>
      </c>
      <c r="G12" s="376">
        <v>-114</v>
      </c>
    </row>
    <row r="13" spans="1:7" s="706" customFormat="1" ht="14.25">
      <c r="A13" s="68" t="s">
        <v>300</v>
      </c>
      <c r="B13" s="374">
        <v>0</v>
      </c>
      <c r="C13" s="374">
        <v>670</v>
      </c>
      <c r="D13" s="374">
        <v>2385</v>
      </c>
      <c r="E13" s="374">
        <v>1217</v>
      </c>
      <c r="F13" s="374">
        <v>105</v>
      </c>
      <c r="G13" s="376">
        <v>4377</v>
      </c>
    </row>
    <row r="14" spans="1:7" s="706" customFormat="1" ht="14.25">
      <c r="A14" s="68" t="s">
        <v>301</v>
      </c>
      <c r="B14" s="374"/>
      <c r="C14" s="374">
        <v>153</v>
      </c>
      <c r="D14" s="374">
        <v>1579</v>
      </c>
      <c r="E14" s="374">
        <v>621</v>
      </c>
      <c r="F14" s="374">
        <v>83</v>
      </c>
      <c r="G14" s="376">
        <v>2436</v>
      </c>
    </row>
    <row r="15" spans="1:7" s="706" customFormat="1" ht="14.25">
      <c r="A15" s="68" t="s">
        <v>294</v>
      </c>
      <c r="B15" s="374"/>
      <c r="C15" s="374">
        <v>29</v>
      </c>
      <c r="D15" s="374">
        <v>323</v>
      </c>
      <c r="E15" s="374">
        <v>29</v>
      </c>
      <c r="F15" s="374">
        <v>-1</v>
      </c>
      <c r="G15" s="376">
        <v>380</v>
      </c>
    </row>
    <row r="16" spans="1:7" s="706" customFormat="1" ht="14.25">
      <c r="A16" s="68" t="s">
        <v>1340</v>
      </c>
      <c r="B16" s="374"/>
      <c r="C16" s="374">
        <v>29</v>
      </c>
      <c r="D16" s="374">
        <v>427</v>
      </c>
      <c r="E16" s="374">
        <v>275</v>
      </c>
      <c r="F16" s="374">
        <v>9</v>
      </c>
      <c r="G16" s="376">
        <v>740</v>
      </c>
    </row>
    <row r="17" spans="1:7" s="706" customFormat="1" ht="14.25">
      <c r="A17" s="68" t="s">
        <v>797</v>
      </c>
      <c r="B17" s="374"/>
      <c r="C17" s="374" t="s">
        <v>844</v>
      </c>
      <c r="D17" s="374">
        <v>-104</v>
      </c>
      <c r="E17" s="374">
        <v>-246</v>
      </c>
      <c r="F17" s="374">
        <v>-10</v>
      </c>
      <c r="G17" s="376">
        <v>-360</v>
      </c>
    </row>
    <row r="18" spans="1:7" s="706" customFormat="1" ht="14.25">
      <c r="A18" s="68" t="s">
        <v>295</v>
      </c>
      <c r="B18" s="374">
        <v>0</v>
      </c>
      <c r="C18" s="374">
        <v>182</v>
      </c>
      <c r="D18" s="374">
        <v>1902</v>
      </c>
      <c r="E18" s="374">
        <v>650</v>
      </c>
      <c r="F18" s="374">
        <v>82</v>
      </c>
      <c r="G18" s="376">
        <v>2816</v>
      </c>
    </row>
    <row r="19" spans="1:7" s="706" customFormat="1" ht="14.25">
      <c r="A19" s="68" t="s">
        <v>878</v>
      </c>
      <c r="B19" s="374"/>
      <c r="C19" s="374"/>
      <c r="D19" s="374"/>
      <c r="E19" s="374"/>
      <c r="F19" s="374"/>
      <c r="G19" s="376">
        <v>0</v>
      </c>
    </row>
    <row r="20" spans="1:7" s="706" customFormat="1" ht="14.25">
      <c r="A20" s="68" t="s">
        <v>881</v>
      </c>
      <c r="B20" s="374"/>
      <c r="C20" s="374"/>
      <c r="D20" s="374"/>
      <c r="E20" s="374"/>
      <c r="F20" s="374"/>
      <c r="G20" s="376">
        <v>0</v>
      </c>
    </row>
    <row r="21" spans="1:7" s="706" customFormat="1" ht="14.25">
      <c r="A21" s="68" t="s">
        <v>882</v>
      </c>
      <c r="B21" s="374"/>
      <c r="C21" s="374"/>
      <c r="D21" s="374"/>
      <c r="E21" s="374"/>
      <c r="F21" s="374"/>
      <c r="G21" s="376">
        <v>0</v>
      </c>
    </row>
    <row r="22" spans="1:7" s="706" customFormat="1" ht="15">
      <c r="A22" s="68" t="s">
        <v>879</v>
      </c>
      <c r="B22" s="588">
        <v>0</v>
      </c>
      <c r="C22" s="588">
        <v>0</v>
      </c>
      <c r="D22" s="588">
        <v>0</v>
      </c>
      <c r="E22" s="588">
        <v>0</v>
      </c>
      <c r="F22" s="588">
        <v>0</v>
      </c>
      <c r="G22" s="589">
        <v>0</v>
      </c>
    </row>
    <row r="23" spans="1:8" s="706" customFormat="1" ht="15.75" thickBot="1">
      <c r="A23" s="69" t="s">
        <v>912</v>
      </c>
      <c r="B23" s="590">
        <v>0</v>
      </c>
      <c r="C23" s="590">
        <v>488</v>
      </c>
      <c r="D23" s="590">
        <v>483</v>
      </c>
      <c r="E23" s="590">
        <v>567</v>
      </c>
      <c r="F23" s="590">
        <v>23</v>
      </c>
      <c r="G23" s="591">
        <v>1561</v>
      </c>
      <c r="H23" s="707"/>
    </row>
    <row r="24" spans="3:7" s="823" customFormat="1" ht="2.25" customHeight="1">
      <c r="C24" s="823" t="s">
        <v>354</v>
      </c>
      <c r="D24" s="823" t="s">
        <v>354</v>
      </c>
      <c r="E24" s="823" t="s">
        <v>354</v>
      </c>
      <c r="F24" s="823" t="s">
        <v>354</v>
      </c>
      <c r="G24" s="823" t="s">
        <v>354</v>
      </c>
    </row>
    <row r="25" spans="3:8" s="823" customFormat="1" ht="12.75" hidden="1">
      <c r="C25" s="824">
        <v>525</v>
      </c>
      <c r="D25" s="824">
        <v>652</v>
      </c>
      <c r="E25" s="824">
        <v>671</v>
      </c>
      <c r="F25" s="824">
        <v>34</v>
      </c>
      <c r="G25" s="824">
        <v>1882</v>
      </c>
      <c r="H25" s="824"/>
    </row>
    <row r="26" spans="3:7" s="823" customFormat="1" ht="12.75" hidden="1">
      <c r="C26" s="823" t="s">
        <v>354</v>
      </c>
      <c r="D26" s="823" t="s">
        <v>354</v>
      </c>
      <c r="E26" s="823" t="s">
        <v>354</v>
      </c>
      <c r="F26" s="823" t="s">
        <v>354</v>
      </c>
      <c r="G26" s="823" t="s">
        <v>354</v>
      </c>
    </row>
    <row r="27" s="823" customFormat="1" ht="12.75" hidden="1"/>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worksheet>
</file>

<file path=xl/worksheets/sheet9.xml><?xml version="1.0" encoding="utf-8"?>
<worksheet xmlns="http://schemas.openxmlformats.org/spreadsheetml/2006/main" xmlns:r="http://schemas.openxmlformats.org/officeDocument/2006/relationships">
  <sheetPr>
    <tabColor indexed="11"/>
  </sheetPr>
  <dimension ref="A1:G686"/>
  <sheetViews>
    <sheetView zoomScale="80" zoomScaleNormal="80" workbookViewId="0" topLeftCell="A1">
      <pane xSplit="1" topLeftCell="B1" activePane="topRight" state="frozen"/>
      <selection pane="topLeft" activeCell="A1" sqref="A1"/>
      <selection pane="topRight" activeCell="A1" sqref="A1"/>
    </sheetView>
  </sheetViews>
  <sheetFormatPr defaultColWidth="9.00390625" defaultRowHeight="12.75"/>
  <cols>
    <col min="1" max="1" width="78.125" style="0" customWidth="1"/>
    <col min="2" max="3" width="17.75390625" style="0" customWidth="1"/>
    <col min="4" max="4" width="19.875" style="0" customWidth="1"/>
    <col min="5" max="7" width="17.75390625" style="0" customWidth="1"/>
  </cols>
  <sheetData>
    <row r="1" spans="1:7" ht="16.5" thickBot="1">
      <c r="A1" s="108" t="s">
        <v>288</v>
      </c>
      <c r="B1" s="102"/>
      <c r="C1" s="102"/>
      <c r="D1" s="102"/>
      <c r="E1" s="102"/>
      <c r="F1" s="102"/>
      <c r="G1" s="102"/>
    </row>
    <row r="2" spans="1:7" ht="15">
      <c r="A2" s="453" t="s">
        <v>877</v>
      </c>
      <c r="B2" s="454"/>
      <c r="C2" s="454"/>
      <c r="D2" s="17"/>
      <c r="E2" s="17"/>
      <c r="F2" s="17"/>
      <c r="G2" s="18"/>
    </row>
    <row r="3" spans="1:7" s="5" customFormat="1" ht="15">
      <c r="A3" s="244"/>
      <c r="B3" s="183" t="s">
        <v>883</v>
      </c>
      <c r="C3" s="183" t="s">
        <v>884</v>
      </c>
      <c r="D3" s="245" t="s">
        <v>329</v>
      </c>
      <c r="E3" s="183" t="s">
        <v>330</v>
      </c>
      <c r="F3" s="183" t="s">
        <v>331</v>
      </c>
      <c r="G3" s="246"/>
    </row>
    <row r="4" spans="1:7" s="281" customFormat="1" ht="60">
      <c r="A4" s="277"/>
      <c r="B4" s="278" t="s">
        <v>885</v>
      </c>
      <c r="C4" s="278" t="s">
        <v>886</v>
      </c>
      <c r="D4" s="279" t="s">
        <v>318</v>
      </c>
      <c r="E4" s="278" t="s">
        <v>518</v>
      </c>
      <c r="F4" s="278" t="s">
        <v>517</v>
      </c>
      <c r="G4" s="280" t="s">
        <v>1213</v>
      </c>
    </row>
    <row r="5" spans="1:7" s="5" customFormat="1" ht="32.25" customHeight="1">
      <c r="A5" s="247"/>
      <c r="B5" s="248"/>
      <c r="C5" s="248"/>
      <c r="D5" s="248"/>
      <c r="E5" s="248"/>
      <c r="F5" s="248"/>
      <c r="G5" s="249"/>
    </row>
    <row r="6" spans="1:7" ht="14.25">
      <c r="A6" s="68" t="s">
        <v>289</v>
      </c>
      <c r="B6" s="470"/>
      <c r="C6" s="470"/>
      <c r="D6" s="467"/>
      <c r="E6" s="470">
        <v>56348.88</v>
      </c>
      <c r="F6" s="470"/>
      <c r="G6" s="468">
        <f>SUM(B6:F6)</f>
        <v>56348.88</v>
      </c>
    </row>
    <row r="7" spans="1:7" ht="14.25">
      <c r="A7" s="68" t="s">
        <v>290</v>
      </c>
      <c r="B7" s="470"/>
      <c r="C7" s="470"/>
      <c r="D7" s="470"/>
      <c r="E7" s="470"/>
      <c r="F7" s="470"/>
      <c r="G7" s="468"/>
    </row>
    <row r="8" spans="1:7" ht="14.25">
      <c r="A8" s="68" t="s">
        <v>292</v>
      </c>
      <c r="B8" s="470"/>
      <c r="C8" s="470"/>
      <c r="D8" s="470"/>
      <c r="E8" s="470"/>
      <c r="F8" s="470"/>
      <c r="G8" s="468"/>
    </row>
    <row r="9" spans="1:7" ht="14.25">
      <c r="A9" s="68" t="s">
        <v>293</v>
      </c>
      <c r="B9" s="470">
        <f>B6+B7-B8</f>
        <v>0</v>
      </c>
      <c r="C9" s="470">
        <f>C6+C7-C8</f>
        <v>0</v>
      </c>
      <c r="D9" s="470">
        <f>D6+D7-D8</f>
        <v>0</v>
      </c>
      <c r="E9" s="470">
        <f>E6+E7-E8</f>
        <v>56348.88</v>
      </c>
      <c r="F9" s="470">
        <f>F6+F7-F8</f>
        <v>0</v>
      </c>
      <c r="G9" s="468">
        <f aca="true" t="shared" si="0" ref="G9:G16">SUM(B9:F9)</f>
        <v>56348.88</v>
      </c>
    </row>
    <row r="10" spans="1:7" s="25" customFormat="1" ht="14.25">
      <c r="A10" s="68" t="s">
        <v>301</v>
      </c>
      <c r="B10" s="470"/>
      <c r="C10" s="470"/>
      <c r="D10" s="470"/>
      <c r="E10" s="470">
        <v>27055.14</v>
      </c>
      <c r="F10" s="470"/>
      <c r="G10" s="468">
        <f t="shared" si="0"/>
        <v>27055.14</v>
      </c>
    </row>
    <row r="11" spans="1:7" ht="14.25">
      <c r="A11" s="68" t="s">
        <v>294</v>
      </c>
      <c r="B11" s="470">
        <f>B12</f>
        <v>0</v>
      </c>
      <c r="C11" s="470">
        <f>C12</f>
        <v>0</v>
      </c>
      <c r="D11" s="470">
        <f>D12</f>
        <v>0</v>
      </c>
      <c r="E11" s="470">
        <f>E12</f>
        <v>16526.08</v>
      </c>
      <c r="F11" s="470">
        <f>F12</f>
        <v>0</v>
      </c>
      <c r="G11" s="468">
        <f t="shared" si="0"/>
        <v>16526.08</v>
      </c>
    </row>
    <row r="12" spans="1:7" ht="14.25">
      <c r="A12" s="68" t="s">
        <v>1339</v>
      </c>
      <c r="B12" s="470"/>
      <c r="C12" s="470"/>
      <c r="D12" s="470"/>
      <c r="E12" s="470">
        <v>16526.08</v>
      </c>
      <c r="F12" s="470"/>
      <c r="G12" s="468">
        <f t="shared" si="0"/>
        <v>16526.08</v>
      </c>
    </row>
    <row r="13" spans="1:7" ht="14.25">
      <c r="A13" s="68" t="s">
        <v>295</v>
      </c>
      <c r="B13" s="470">
        <f>B10+B11</f>
        <v>0</v>
      </c>
      <c r="C13" s="470">
        <f>C10+C11</f>
        <v>0</v>
      </c>
      <c r="D13" s="470">
        <f>D10+D11</f>
        <v>0</v>
      </c>
      <c r="E13" s="470">
        <f>E10+E11</f>
        <v>43581.22</v>
      </c>
      <c r="F13" s="470">
        <f>F10+F11</f>
        <v>0</v>
      </c>
      <c r="G13" s="468">
        <f t="shared" si="0"/>
        <v>43581.22</v>
      </c>
    </row>
    <row r="14" spans="1:7" ht="14.25">
      <c r="A14" s="68" t="s">
        <v>878</v>
      </c>
      <c r="B14" s="470"/>
      <c r="C14" s="470"/>
      <c r="D14" s="470"/>
      <c r="E14" s="470"/>
      <c r="F14" s="470"/>
      <c r="G14" s="468"/>
    </row>
    <row r="15" spans="1:7" ht="14.25">
      <c r="A15" s="68" t="s">
        <v>879</v>
      </c>
      <c r="B15" s="466"/>
      <c r="C15" s="466"/>
      <c r="D15" s="466"/>
      <c r="E15" s="466"/>
      <c r="F15" s="466"/>
      <c r="G15" s="471"/>
    </row>
    <row r="16" spans="1:7" ht="15" thickBot="1">
      <c r="A16" s="69" t="s">
        <v>880</v>
      </c>
      <c r="B16" s="559">
        <f>B9-B13-B15</f>
        <v>0</v>
      </c>
      <c r="C16" s="559">
        <f>C9-C13-C15</f>
        <v>0</v>
      </c>
      <c r="D16" s="559">
        <f>D9-D13-D15</f>
        <v>0</v>
      </c>
      <c r="E16" s="559">
        <f>E9-E13-E15</f>
        <v>12767.659999999996</v>
      </c>
      <c r="F16" s="559">
        <f>F9-F13-F15</f>
        <v>0</v>
      </c>
      <c r="G16" s="558">
        <f t="shared" si="0"/>
        <v>12767.659999999996</v>
      </c>
    </row>
    <row r="17" spans="1:4" ht="15.75">
      <c r="A17" s="53"/>
      <c r="B17" s="30"/>
      <c r="C17" s="30"/>
      <c r="D17" s="30"/>
    </row>
    <row r="18" spans="1:4" ht="15.75">
      <c r="A18" s="53"/>
      <c r="B18" s="52"/>
      <c r="C18" s="52"/>
      <c r="D18" s="52"/>
    </row>
    <row r="19" spans="1:4" ht="15">
      <c r="A19" s="112"/>
      <c r="B19" s="113"/>
      <c r="C19" s="113"/>
      <c r="D19" s="30"/>
    </row>
    <row r="20" spans="1:4" ht="15">
      <c r="A20" s="112"/>
      <c r="B20" s="113"/>
      <c r="C20" s="113"/>
      <c r="D20" s="30"/>
    </row>
    <row r="21" spans="1:4" ht="15">
      <c r="A21" s="112"/>
      <c r="B21" s="113"/>
      <c r="C21" s="113"/>
      <c r="D21" s="30"/>
    </row>
    <row r="22" spans="1:4" ht="15">
      <c r="A22" s="112"/>
      <c r="B22" s="113"/>
      <c r="C22" s="113"/>
      <c r="D22" s="30"/>
    </row>
    <row r="23" spans="1:4" ht="15">
      <c r="A23" s="112"/>
      <c r="B23" s="113"/>
      <c r="C23" s="113"/>
      <c r="D23" s="30"/>
    </row>
    <row r="24" spans="1:4" ht="15">
      <c r="A24" s="112"/>
      <c r="B24" s="113"/>
      <c r="C24" s="113"/>
      <c r="D24" s="30"/>
    </row>
    <row r="25" spans="1:4" ht="15">
      <c r="A25" s="112"/>
      <c r="B25" s="113"/>
      <c r="C25" s="113"/>
      <c r="D25" s="30"/>
    </row>
    <row r="26" spans="1:4" ht="15">
      <c r="A26" s="112"/>
      <c r="B26" s="113"/>
      <c r="C26" s="113"/>
      <c r="D26" s="30"/>
    </row>
    <row r="27" spans="1:4" ht="15">
      <c r="A27" s="112"/>
      <c r="B27" s="113"/>
      <c r="C27" s="113"/>
      <c r="D27" s="30"/>
    </row>
    <row r="28" spans="1:4" ht="12.75">
      <c r="A28" s="30"/>
      <c r="B28" s="30"/>
      <c r="C28" s="30"/>
      <c r="D28" s="30"/>
    </row>
    <row r="29" spans="1:4" ht="15.75">
      <c r="A29" s="53"/>
      <c r="B29" s="30"/>
      <c r="C29" s="30"/>
      <c r="D29" s="30"/>
    </row>
    <row r="30" spans="1:4" ht="15.75">
      <c r="A30" s="53"/>
      <c r="B30" s="52"/>
      <c r="C30" s="52"/>
      <c r="D30" s="52"/>
    </row>
    <row r="31" spans="1:4" ht="15">
      <c r="A31" s="112"/>
      <c r="B31" s="113"/>
      <c r="C31" s="113"/>
      <c r="D31" s="30"/>
    </row>
    <row r="32" spans="1:4" ht="15">
      <c r="A32" s="115"/>
      <c r="B32" s="113"/>
      <c r="C32" s="113"/>
      <c r="D32" s="30"/>
    </row>
    <row r="33" spans="1:4" ht="15">
      <c r="A33" s="112"/>
      <c r="B33" s="113"/>
      <c r="C33" s="113"/>
      <c r="D33" s="30"/>
    </row>
    <row r="34" spans="1:4" ht="15">
      <c r="A34" s="112"/>
      <c r="B34" s="113"/>
      <c r="C34" s="113"/>
      <c r="D34" s="30"/>
    </row>
    <row r="35" spans="1:4" ht="12.75">
      <c r="A35" s="30"/>
      <c r="B35" s="30"/>
      <c r="C35" s="30"/>
      <c r="D35" s="30"/>
    </row>
    <row r="36" spans="1:4" ht="15.75">
      <c r="A36" s="53"/>
      <c r="B36" s="30"/>
      <c r="C36" s="30"/>
      <c r="D36" s="30"/>
    </row>
    <row r="37" spans="1:4" ht="15.75">
      <c r="A37" s="53"/>
      <c r="B37" s="52"/>
      <c r="C37" s="52"/>
      <c r="D37" s="52"/>
    </row>
    <row r="38" spans="1:4" ht="15">
      <c r="A38" s="112"/>
      <c r="B38" s="113"/>
      <c r="C38" s="113"/>
      <c r="D38" s="30"/>
    </row>
    <row r="39" spans="1:4" ht="15">
      <c r="A39" s="112"/>
      <c r="B39" s="113"/>
      <c r="C39" s="113"/>
      <c r="D39" s="30"/>
    </row>
    <row r="40" spans="1:4" ht="15">
      <c r="A40" s="112"/>
      <c r="B40" s="113"/>
      <c r="C40" s="113"/>
      <c r="D40" s="30"/>
    </row>
    <row r="41" spans="1:4" ht="15">
      <c r="A41" s="112"/>
      <c r="B41" s="113"/>
      <c r="C41" s="113"/>
      <c r="D41" s="30"/>
    </row>
    <row r="42" spans="1:4" ht="12.75">
      <c r="A42" s="30"/>
      <c r="B42" s="30"/>
      <c r="C42" s="30"/>
      <c r="D42" s="30"/>
    </row>
    <row r="43" spans="1:4" ht="15.75">
      <c r="A43" s="53"/>
      <c r="B43" s="30"/>
      <c r="C43" s="30"/>
      <c r="D43" s="30"/>
    </row>
    <row r="44" spans="1:4" ht="15.75">
      <c r="A44" s="53"/>
      <c r="B44" s="52"/>
      <c r="C44" s="52"/>
      <c r="D44" s="52"/>
    </row>
    <row r="45" spans="1:4" ht="15">
      <c r="A45" s="112"/>
      <c r="B45" s="113"/>
      <c r="C45" s="113"/>
      <c r="D45" s="113"/>
    </row>
    <row r="46" spans="1:4" ht="15">
      <c r="A46" s="112"/>
      <c r="B46" s="113"/>
      <c r="C46" s="113"/>
      <c r="D46" s="113"/>
    </row>
    <row r="47" spans="1:4" ht="15">
      <c r="A47" s="112"/>
      <c r="B47" s="113"/>
      <c r="C47" s="113"/>
      <c r="D47" s="113"/>
    </row>
    <row r="48" spans="1:4" ht="15">
      <c r="A48" s="112"/>
      <c r="B48" s="113"/>
      <c r="C48" s="113"/>
      <c r="D48" s="113"/>
    </row>
    <row r="49" spans="1:4" ht="15">
      <c r="A49" s="112"/>
      <c r="B49" s="113"/>
      <c r="C49" s="113"/>
      <c r="D49" s="113"/>
    </row>
    <row r="50" spans="1:4" ht="15">
      <c r="A50" s="112"/>
      <c r="B50" s="113"/>
      <c r="C50" s="113"/>
      <c r="D50" s="113"/>
    </row>
    <row r="51" spans="1:4" ht="15">
      <c r="A51" s="112"/>
      <c r="B51" s="113"/>
      <c r="C51" s="113"/>
      <c r="D51" s="113"/>
    </row>
    <row r="52" spans="1:4" ht="15">
      <c r="A52" s="112"/>
      <c r="B52" s="113"/>
      <c r="C52" s="113"/>
      <c r="D52" s="113"/>
    </row>
    <row r="53" spans="1:4" ht="15">
      <c r="A53" s="112"/>
      <c r="B53" s="113"/>
      <c r="C53" s="113"/>
      <c r="D53" s="113"/>
    </row>
    <row r="54" spans="1:4" ht="15">
      <c r="A54" s="112"/>
      <c r="B54" s="113"/>
      <c r="C54" s="113"/>
      <c r="D54" s="113"/>
    </row>
    <row r="55" spans="1:4" ht="15">
      <c r="A55" s="112"/>
      <c r="B55" s="113"/>
      <c r="C55" s="113"/>
      <c r="D55" s="113"/>
    </row>
    <row r="56" spans="1:4" ht="15">
      <c r="A56" s="112"/>
      <c r="B56" s="113"/>
      <c r="C56" s="113"/>
      <c r="D56" s="113"/>
    </row>
    <row r="57" spans="1:4" ht="15">
      <c r="A57" s="112"/>
      <c r="B57" s="113"/>
      <c r="C57" s="113"/>
      <c r="D57" s="113"/>
    </row>
    <row r="58" spans="1:4" ht="15">
      <c r="A58" s="112"/>
      <c r="B58" s="113"/>
      <c r="C58" s="113"/>
      <c r="D58" s="113"/>
    </row>
    <row r="59" spans="1:4" ht="15">
      <c r="A59" s="112"/>
      <c r="B59" s="113"/>
      <c r="C59" s="113"/>
      <c r="D59" s="113"/>
    </row>
    <row r="60" spans="1:4" ht="15">
      <c r="A60" s="112"/>
      <c r="B60" s="113"/>
      <c r="C60" s="113"/>
      <c r="D60" s="113"/>
    </row>
    <row r="61" spans="1:4" ht="12.75">
      <c r="A61" s="30"/>
      <c r="B61" s="30"/>
      <c r="C61" s="30"/>
      <c r="D61" s="30"/>
    </row>
    <row r="62" spans="1:4" ht="15.75">
      <c r="A62" s="53"/>
      <c r="B62" s="30"/>
      <c r="C62" s="30"/>
      <c r="D62" s="30"/>
    </row>
    <row r="63" spans="1:4" ht="15.75">
      <c r="A63" s="53"/>
      <c r="B63" s="52"/>
      <c r="C63" s="52"/>
      <c r="D63" s="52"/>
    </row>
    <row r="64" spans="1:4" ht="15">
      <c r="A64" s="112"/>
      <c r="B64" s="113"/>
      <c r="C64" s="113"/>
      <c r="D64" s="113"/>
    </row>
    <row r="65" spans="1:4" ht="15">
      <c r="A65" s="112"/>
      <c r="B65" s="113"/>
      <c r="C65" s="113"/>
      <c r="D65" s="113"/>
    </row>
    <row r="66" spans="1:4" ht="15">
      <c r="A66" s="112"/>
      <c r="B66" s="113"/>
      <c r="C66" s="113"/>
      <c r="D66" s="113"/>
    </row>
    <row r="67" spans="1:4" ht="15">
      <c r="A67" s="112"/>
      <c r="B67" s="113"/>
      <c r="C67" s="113"/>
      <c r="D67" s="113"/>
    </row>
    <row r="68" spans="1:4" ht="15">
      <c r="A68" s="112"/>
      <c r="B68" s="113"/>
      <c r="C68" s="113"/>
      <c r="D68" s="113"/>
    </row>
    <row r="69" spans="1:4" ht="15">
      <c r="A69" s="112"/>
      <c r="B69" s="113"/>
      <c r="C69" s="113"/>
      <c r="D69" s="113"/>
    </row>
    <row r="70" spans="1:4" ht="15">
      <c r="A70" s="112"/>
      <c r="B70" s="113"/>
      <c r="C70" s="113"/>
      <c r="D70" s="113"/>
    </row>
    <row r="71" spans="1:4" ht="15">
      <c r="A71" s="112"/>
      <c r="B71" s="113"/>
      <c r="C71" s="113"/>
      <c r="D71" s="113"/>
    </row>
    <row r="72" spans="1:4" ht="12.75">
      <c r="A72" s="30"/>
      <c r="B72" s="30"/>
      <c r="C72" s="30"/>
      <c r="D72" s="30"/>
    </row>
    <row r="73" spans="1:4" ht="15.75">
      <c r="A73" s="53"/>
      <c r="B73" s="30"/>
      <c r="C73" s="30"/>
      <c r="D73" s="30"/>
    </row>
    <row r="74" spans="1:4" ht="12.75">
      <c r="A74" s="55"/>
      <c r="B74" s="52"/>
      <c r="C74" s="52"/>
      <c r="D74" s="52"/>
    </row>
    <row r="75" spans="1:4" ht="15">
      <c r="A75" s="112"/>
      <c r="B75" s="113"/>
      <c r="C75" s="113"/>
      <c r="D75" s="113"/>
    </row>
    <row r="76" spans="1:4" ht="15">
      <c r="A76" s="112"/>
      <c r="B76" s="113"/>
      <c r="C76" s="113"/>
      <c r="D76" s="113"/>
    </row>
    <row r="77" spans="1:4" ht="15">
      <c r="A77" s="112"/>
      <c r="B77" s="113"/>
      <c r="C77" s="113"/>
      <c r="D77" s="113"/>
    </row>
    <row r="78" spans="1:4" ht="15">
      <c r="A78" s="112"/>
      <c r="B78" s="113"/>
      <c r="C78" s="113"/>
      <c r="D78" s="113"/>
    </row>
    <row r="79" spans="1:4" ht="15">
      <c r="A79" s="112"/>
      <c r="B79" s="113"/>
      <c r="C79" s="113"/>
      <c r="D79" s="113"/>
    </row>
    <row r="80" spans="1:4" ht="15">
      <c r="A80" s="112"/>
      <c r="B80" s="113"/>
      <c r="C80" s="113"/>
      <c r="D80" s="113"/>
    </row>
    <row r="81" spans="1:4" ht="12.75">
      <c r="A81" s="30"/>
      <c r="B81" s="30"/>
      <c r="C81" s="30"/>
      <c r="D81" s="30"/>
    </row>
    <row r="82" spans="1:4" ht="15.75">
      <c r="A82" s="53"/>
      <c r="B82" s="30"/>
      <c r="C82" s="30"/>
      <c r="D82" s="30"/>
    </row>
    <row r="83" spans="1:4" ht="12.75">
      <c r="A83" s="55"/>
      <c r="B83" s="52"/>
      <c r="C83" s="52"/>
      <c r="D83" s="52"/>
    </row>
    <row r="84" spans="1:4" ht="15">
      <c r="A84" s="112"/>
      <c r="B84" s="113"/>
      <c r="C84" s="113"/>
      <c r="D84" s="113"/>
    </row>
    <row r="85" spans="1:4" ht="15">
      <c r="A85" s="112"/>
      <c r="B85" s="113"/>
      <c r="C85" s="113"/>
      <c r="D85" s="113"/>
    </row>
    <row r="86" spans="1:4" ht="15">
      <c r="A86" s="112"/>
      <c r="B86" s="113"/>
      <c r="C86" s="113"/>
      <c r="D86" s="113"/>
    </row>
    <row r="87" spans="1:4" ht="15">
      <c r="A87" s="112"/>
      <c r="B87" s="113"/>
      <c r="C87" s="113"/>
      <c r="D87" s="113"/>
    </row>
    <row r="88" spans="1:4" ht="15">
      <c r="A88" s="112"/>
      <c r="B88" s="113"/>
      <c r="C88" s="113"/>
      <c r="D88" s="113"/>
    </row>
    <row r="89" spans="1:4" ht="15">
      <c r="A89" s="112"/>
      <c r="B89" s="113"/>
      <c r="C89" s="113"/>
      <c r="D89" s="113"/>
    </row>
    <row r="90" spans="1:4" ht="15">
      <c r="A90" s="112"/>
      <c r="B90" s="113"/>
      <c r="C90" s="113"/>
      <c r="D90" s="113"/>
    </row>
    <row r="91" spans="1:4" ht="12.75">
      <c r="A91" s="30"/>
      <c r="B91" s="30"/>
      <c r="C91" s="30"/>
      <c r="D91" s="30"/>
    </row>
    <row r="92" spans="1:4" ht="15.75">
      <c r="A92" s="53"/>
      <c r="B92" s="30"/>
      <c r="C92" s="30"/>
      <c r="D92" s="30"/>
    </row>
    <row r="93" spans="1:4" ht="12.75">
      <c r="A93" s="55"/>
      <c r="B93" s="52"/>
      <c r="C93" s="52"/>
      <c r="D93" s="52"/>
    </row>
    <row r="94" spans="1:4" ht="15">
      <c r="A94" s="112"/>
      <c r="B94" s="113"/>
      <c r="C94" s="113"/>
      <c r="D94" s="113"/>
    </row>
    <row r="95" spans="1:4" ht="15">
      <c r="A95" s="112"/>
      <c r="B95" s="113"/>
      <c r="C95" s="113"/>
      <c r="D95" s="113"/>
    </row>
    <row r="96" spans="1:4" ht="15">
      <c r="A96" s="112"/>
      <c r="B96" s="113"/>
      <c r="C96" s="113"/>
      <c r="D96" s="113"/>
    </row>
    <row r="97" spans="1:4" ht="15">
      <c r="A97" s="112"/>
      <c r="B97" s="113"/>
      <c r="C97" s="113"/>
      <c r="D97" s="113"/>
    </row>
    <row r="98" spans="1:4" ht="15">
      <c r="A98" s="112"/>
      <c r="B98" s="113"/>
      <c r="C98" s="113"/>
      <c r="D98" s="113"/>
    </row>
    <row r="99" spans="1:4" ht="15">
      <c r="A99" s="112"/>
      <c r="B99" s="113"/>
      <c r="C99" s="113"/>
      <c r="D99" s="113"/>
    </row>
    <row r="100" spans="1:4" ht="15">
      <c r="A100" s="112"/>
      <c r="B100" s="113"/>
      <c r="C100" s="113"/>
      <c r="D100" s="113"/>
    </row>
    <row r="101" spans="1:4" ht="15">
      <c r="A101" s="112"/>
      <c r="B101" s="113"/>
      <c r="C101" s="113"/>
      <c r="D101" s="113"/>
    </row>
    <row r="102" spans="1:4" ht="12.75">
      <c r="A102" s="30"/>
      <c r="B102" s="30"/>
      <c r="C102" s="30"/>
      <c r="D102" s="30"/>
    </row>
    <row r="103" spans="1:4" ht="15.75">
      <c r="A103" s="53"/>
      <c r="B103" s="30"/>
      <c r="C103" s="30"/>
      <c r="D103" s="30"/>
    </row>
    <row r="104" spans="1:4" ht="12.75">
      <c r="A104" s="116"/>
      <c r="B104" s="52"/>
      <c r="C104" s="52"/>
      <c r="D104" s="52"/>
    </row>
    <row r="105" spans="1:4" ht="15">
      <c r="A105" s="112"/>
      <c r="B105" s="113"/>
      <c r="C105" s="113"/>
      <c r="D105" s="113"/>
    </row>
    <row r="106" spans="1:4" ht="15">
      <c r="A106" s="112"/>
      <c r="B106" s="113"/>
      <c r="C106" s="113"/>
      <c r="D106" s="113"/>
    </row>
    <row r="107" spans="1:4" ht="15">
      <c r="A107" s="112"/>
      <c r="B107" s="113"/>
      <c r="C107" s="113"/>
      <c r="D107" s="113"/>
    </row>
    <row r="108" spans="1:4" ht="15">
      <c r="A108" s="112"/>
      <c r="B108" s="113"/>
      <c r="C108" s="113"/>
      <c r="D108" s="113"/>
    </row>
    <row r="109" spans="1:4" ht="15">
      <c r="A109" s="112"/>
      <c r="B109" s="113"/>
      <c r="C109" s="113"/>
      <c r="D109" s="113"/>
    </row>
    <row r="110" spans="1:4" ht="15">
      <c r="A110" s="112"/>
      <c r="B110" s="113"/>
      <c r="C110" s="113"/>
      <c r="D110" s="113"/>
    </row>
    <row r="111" spans="1:4" ht="15">
      <c r="A111" s="112"/>
      <c r="B111" s="113"/>
      <c r="C111" s="113"/>
      <c r="D111" s="113"/>
    </row>
    <row r="112" spans="1:4" ht="15">
      <c r="A112" s="112"/>
      <c r="B112" s="113"/>
      <c r="C112" s="113"/>
      <c r="D112" s="113"/>
    </row>
    <row r="113" spans="1:4" ht="12.75">
      <c r="A113" s="30"/>
      <c r="B113" s="30"/>
      <c r="C113" s="30"/>
      <c r="D113" s="30"/>
    </row>
    <row r="114" spans="1:4" ht="15.75">
      <c r="A114" s="53"/>
      <c r="B114" s="30"/>
      <c r="C114" s="30"/>
      <c r="D114" s="30"/>
    </row>
    <row r="115" spans="1:4" ht="12.75">
      <c r="A115" s="55"/>
      <c r="B115" s="52"/>
      <c r="C115" s="52"/>
      <c r="D115" s="52"/>
    </row>
    <row r="116" spans="1:4" ht="15">
      <c r="A116" s="112"/>
      <c r="B116" s="30"/>
      <c r="C116" s="30"/>
      <c r="D116" s="30"/>
    </row>
    <row r="117" spans="1:4" ht="15">
      <c r="A117" s="112"/>
      <c r="B117" s="30"/>
      <c r="C117" s="30"/>
      <c r="D117" s="30"/>
    </row>
    <row r="118" spans="1:4" ht="15">
      <c r="A118" s="112"/>
      <c r="B118" s="30"/>
      <c r="C118" s="30"/>
      <c r="D118" s="30"/>
    </row>
    <row r="119" spans="1:4" ht="15">
      <c r="A119" s="112"/>
      <c r="B119" s="30"/>
      <c r="C119" s="30"/>
      <c r="D119" s="30"/>
    </row>
    <row r="120" spans="1:4" ht="15">
      <c r="A120" s="112"/>
      <c r="B120" s="30"/>
      <c r="C120" s="30"/>
      <c r="D120" s="30"/>
    </row>
    <row r="121" spans="1:4" ht="15">
      <c r="A121" s="112"/>
      <c r="B121" s="30"/>
      <c r="C121" s="30"/>
      <c r="D121" s="30"/>
    </row>
    <row r="122" spans="1:4" ht="15">
      <c r="A122" s="112"/>
      <c r="B122" s="30"/>
      <c r="C122" s="30"/>
      <c r="D122" s="30"/>
    </row>
    <row r="123" spans="1:4" ht="15">
      <c r="A123" s="112"/>
      <c r="B123" s="30"/>
      <c r="C123" s="30"/>
      <c r="D123" s="30"/>
    </row>
    <row r="124" spans="1:4" ht="15">
      <c r="A124" s="112"/>
      <c r="B124" s="30"/>
      <c r="C124" s="30"/>
      <c r="D124" s="30"/>
    </row>
    <row r="125" spans="1:4" ht="15">
      <c r="A125" s="112"/>
      <c r="B125" s="30"/>
      <c r="C125" s="30"/>
      <c r="D125" s="30"/>
    </row>
    <row r="126" spans="1:4" ht="15">
      <c r="A126" s="112"/>
      <c r="B126" s="30"/>
      <c r="C126" s="30"/>
      <c r="D126" s="30"/>
    </row>
    <row r="127" spans="1:4" ht="15">
      <c r="A127" s="112"/>
      <c r="B127" s="30"/>
      <c r="C127" s="30"/>
      <c r="D127" s="30"/>
    </row>
    <row r="128" spans="1:4" ht="15">
      <c r="A128" s="112"/>
      <c r="B128" s="30"/>
      <c r="C128" s="30"/>
      <c r="D128" s="30"/>
    </row>
    <row r="129" spans="1:4" ht="15">
      <c r="A129" s="112"/>
      <c r="B129" s="30"/>
      <c r="C129" s="30"/>
      <c r="D129" s="30"/>
    </row>
    <row r="130" spans="1:4" ht="15">
      <c r="A130" s="112"/>
      <c r="B130" s="30"/>
      <c r="C130" s="30"/>
      <c r="D130" s="30"/>
    </row>
    <row r="131" spans="1:4" ht="15">
      <c r="A131" s="112"/>
      <c r="B131" s="30"/>
      <c r="C131" s="30"/>
      <c r="D131" s="30"/>
    </row>
    <row r="132" spans="1:4" ht="15">
      <c r="A132" s="112"/>
      <c r="B132" s="30"/>
      <c r="C132" s="30"/>
      <c r="D132" s="30"/>
    </row>
    <row r="133" spans="1:4" ht="15">
      <c r="A133" s="112"/>
      <c r="B133" s="30"/>
      <c r="C133" s="30"/>
      <c r="D133" s="30"/>
    </row>
    <row r="134" spans="1:4" ht="15">
      <c r="A134" s="112"/>
      <c r="B134" s="30"/>
      <c r="C134" s="30"/>
      <c r="D134" s="30"/>
    </row>
    <row r="135" spans="1:4" ht="15">
      <c r="A135" s="112"/>
      <c r="B135" s="30"/>
      <c r="C135" s="30"/>
      <c r="D135" s="30"/>
    </row>
    <row r="136" spans="1:4" ht="15">
      <c r="A136" s="112"/>
      <c r="B136" s="30"/>
      <c r="C136" s="30"/>
      <c r="D136" s="30"/>
    </row>
    <row r="137" spans="1:4" ht="15">
      <c r="A137" s="112"/>
      <c r="B137" s="30"/>
      <c r="C137" s="30"/>
      <c r="D137" s="30"/>
    </row>
    <row r="138" spans="1:4" ht="15">
      <c r="A138" s="112"/>
      <c r="B138" s="30"/>
      <c r="C138" s="30"/>
      <c r="D138" s="30"/>
    </row>
    <row r="139" spans="1:4" ht="15">
      <c r="A139" s="112"/>
      <c r="B139" s="30"/>
      <c r="C139" s="30"/>
      <c r="D139" s="30"/>
    </row>
    <row r="140" spans="1:4" ht="15">
      <c r="A140" s="112"/>
      <c r="B140" s="30"/>
      <c r="C140" s="30"/>
      <c r="D140" s="30"/>
    </row>
    <row r="141" spans="1:4" ht="15">
      <c r="A141" s="112"/>
      <c r="B141" s="30"/>
      <c r="C141" s="30"/>
      <c r="D141" s="30"/>
    </row>
    <row r="142" spans="1:4" ht="15">
      <c r="A142" s="112"/>
      <c r="B142" s="30"/>
      <c r="C142" s="30"/>
      <c r="D142" s="30"/>
    </row>
    <row r="143" spans="1:4" ht="15">
      <c r="A143" s="112"/>
      <c r="B143" s="30"/>
      <c r="C143" s="30"/>
      <c r="D143" s="30"/>
    </row>
    <row r="144" spans="1:4" ht="15">
      <c r="A144" s="112"/>
      <c r="B144" s="30"/>
      <c r="C144" s="30"/>
      <c r="D144" s="30"/>
    </row>
    <row r="145" spans="1:4" ht="15">
      <c r="A145" s="112"/>
      <c r="B145" s="30"/>
      <c r="C145" s="30"/>
      <c r="D145" s="30"/>
    </row>
    <row r="146" spans="1:4" ht="15">
      <c r="A146" s="112"/>
      <c r="B146" s="30"/>
      <c r="C146" s="30"/>
      <c r="D146" s="30"/>
    </row>
    <row r="147" spans="1:4" ht="15">
      <c r="A147" s="112"/>
      <c r="B147" s="30"/>
      <c r="C147" s="30"/>
      <c r="D147" s="30"/>
    </row>
    <row r="148" spans="1:4" ht="15">
      <c r="A148" s="112"/>
      <c r="B148" s="30"/>
      <c r="C148" s="30"/>
      <c r="D148" s="30"/>
    </row>
    <row r="149" spans="1:4" ht="15">
      <c r="A149" s="112"/>
      <c r="B149" s="30"/>
      <c r="C149" s="30"/>
      <c r="D149" s="30"/>
    </row>
    <row r="150" spans="1:4" ht="15">
      <c r="A150" s="112"/>
      <c r="B150" s="30"/>
      <c r="C150" s="30"/>
      <c r="D150" s="30"/>
    </row>
    <row r="151" spans="1:4" ht="15">
      <c r="A151" s="112"/>
      <c r="B151" s="30"/>
      <c r="C151" s="30"/>
      <c r="D151" s="30"/>
    </row>
    <row r="152" spans="1:4" ht="15">
      <c r="A152" s="112"/>
      <c r="B152" s="30"/>
      <c r="C152" s="30"/>
      <c r="D152" s="30"/>
    </row>
    <row r="153" spans="1:4" ht="15">
      <c r="A153" s="112"/>
      <c r="B153" s="30"/>
      <c r="C153" s="30"/>
      <c r="D153" s="30"/>
    </row>
    <row r="154" spans="1:4" ht="15">
      <c r="A154" s="112"/>
      <c r="B154" s="30"/>
      <c r="C154" s="30"/>
      <c r="D154" s="30"/>
    </row>
    <row r="155" spans="1:4" ht="15">
      <c r="A155" s="112"/>
      <c r="B155" s="30"/>
      <c r="C155" s="30"/>
      <c r="D155" s="30"/>
    </row>
    <row r="156" spans="1:4" ht="15">
      <c r="A156" s="112"/>
      <c r="B156" s="30"/>
      <c r="C156" s="30"/>
      <c r="D156" s="30"/>
    </row>
    <row r="157" spans="1:4" ht="15">
      <c r="A157" s="112"/>
      <c r="B157" s="30"/>
      <c r="C157" s="30"/>
      <c r="D157" s="30"/>
    </row>
    <row r="158" spans="1:4" ht="15">
      <c r="A158" s="112"/>
      <c r="B158" s="30"/>
      <c r="C158" s="30"/>
      <c r="D158" s="30"/>
    </row>
    <row r="159" spans="1:4" ht="15">
      <c r="A159" s="112"/>
      <c r="B159" s="30"/>
      <c r="C159" s="30"/>
      <c r="D159" s="30"/>
    </row>
    <row r="160" spans="1:4" ht="15">
      <c r="A160" s="112"/>
      <c r="B160" s="30"/>
      <c r="C160" s="30"/>
      <c r="D160" s="30"/>
    </row>
    <row r="161" spans="1:4" ht="15">
      <c r="A161" s="112"/>
      <c r="B161" s="30"/>
      <c r="C161" s="30"/>
      <c r="D161" s="30"/>
    </row>
    <row r="162" spans="1:4" ht="15">
      <c r="A162" s="112"/>
      <c r="B162" s="30"/>
      <c r="C162" s="30"/>
      <c r="D162" s="30"/>
    </row>
    <row r="163" spans="1:4" ht="15">
      <c r="A163" s="112"/>
      <c r="B163" s="30"/>
      <c r="C163" s="30"/>
      <c r="D163" s="30"/>
    </row>
    <row r="164" spans="1:4" ht="15">
      <c r="A164" s="112"/>
      <c r="B164" s="30"/>
      <c r="C164" s="30"/>
      <c r="D164" s="30"/>
    </row>
    <row r="165" spans="1:4" ht="12.75">
      <c r="A165" s="30"/>
      <c r="B165" s="30"/>
      <c r="C165" s="30"/>
      <c r="D165" s="30"/>
    </row>
    <row r="166" spans="1:4" ht="15.75">
      <c r="A166" s="53"/>
      <c r="B166" s="30"/>
      <c r="C166" s="30"/>
      <c r="D166" s="30"/>
    </row>
    <row r="167" spans="1:4" ht="12.75">
      <c r="A167" s="117"/>
      <c r="B167" s="52"/>
      <c r="C167" s="52"/>
      <c r="D167" s="52"/>
    </row>
    <row r="168" spans="1:4" ht="15">
      <c r="A168" s="112"/>
      <c r="B168" s="113"/>
      <c r="C168" s="113"/>
      <c r="D168" s="113"/>
    </row>
    <row r="169" spans="1:4" ht="15">
      <c r="A169" s="112"/>
      <c r="B169" s="113"/>
      <c r="C169" s="113"/>
      <c r="D169" s="113"/>
    </row>
    <row r="170" spans="1:4" ht="15">
      <c r="A170" s="112"/>
      <c r="B170" s="113"/>
      <c r="C170" s="113"/>
      <c r="D170" s="113"/>
    </row>
    <row r="171" spans="1:4" ht="15">
      <c r="A171" s="112"/>
      <c r="B171" s="113"/>
      <c r="C171" s="113"/>
      <c r="D171" s="113"/>
    </row>
    <row r="172" spans="1:4" ht="15">
      <c r="A172" s="112"/>
      <c r="B172" s="113"/>
      <c r="C172" s="113"/>
      <c r="D172" s="113"/>
    </row>
    <row r="173" spans="1:4" ht="15">
      <c r="A173" s="112"/>
      <c r="B173" s="113"/>
      <c r="C173" s="113"/>
      <c r="D173" s="113"/>
    </row>
    <row r="174" spans="1:4" ht="15">
      <c r="A174" s="112"/>
      <c r="B174" s="113"/>
      <c r="C174" s="113"/>
      <c r="D174" s="113"/>
    </row>
    <row r="175" spans="1:4" ht="15">
      <c r="A175" s="112"/>
      <c r="B175" s="113"/>
      <c r="C175" s="113"/>
      <c r="D175" s="113"/>
    </row>
    <row r="176" spans="1:4" ht="12.75">
      <c r="A176" s="30"/>
      <c r="B176" s="30"/>
      <c r="C176" s="30"/>
      <c r="D176" s="30"/>
    </row>
    <row r="177" spans="1:4" ht="15.75">
      <c r="A177" s="53"/>
      <c r="B177" s="30"/>
      <c r="C177" s="30"/>
      <c r="D177" s="30"/>
    </row>
    <row r="178" spans="1:4" ht="12.75">
      <c r="A178" s="55"/>
      <c r="B178" s="52"/>
      <c r="C178" s="52"/>
      <c r="D178" s="52"/>
    </row>
    <row r="179" spans="1:4" ht="15">
      <c r="A179" s="112"/>
      <c r="B179" s="113"/>
      <c r="C179" s="113"/>
      <c r="D179" s="113"/>
    </row>
    <row r="180" spans="1:4" ht="15">
      <c r="A180" s="112"/>
      <c r="B180" s="113"/>
      <c r="C180" s="113"/>
      <c r="D180" s="113"/>
    </row>
    <row r="181" spans="1:4" ht="15">
      <c r="A181" s="112"/>
      <c r="B181" s="113"/>
      <c r="C181" s="113"/>
      <c r="D181" s="113"/>
    </row>
    <row r="182" spans="1:4" ht="15">
      <c r="A182" s="112"/>
      <c r="B182" s="113"/>
      <c r="C182" s="113"/>
      <c r="D182" s="113"/>
    </row>
    <row r="183" spans="1:4" ht="15">
      <c r="A183" s="112"/>
      <c r="B183" s="113"/>
      <c r="C183" s="113"/>
      <c r="D183" s="113"/>
    </row>
    <row r="184" spans="1:4" ht="15">
      <c r="A184" s="112"/>
      <c r="B184" s="113"/>
      <c r="C184" s="113"/>
      <c r="D184" s="113"/>
    </row>
    <row r="185" spans="1:4" ht="15">
      <c r="A185" s="112"/>
      <c r="B185" s="113"/>
      <c r="C185" s="113"/>
      <c r="D185" s="113"/>
    </row>
    <row r="186" spans="1:4" ht="15">
      <c r="A186" s="112"/>
      <c r="B186" s="113"/>
      <c r="C186" s="113"/>
      <c r="D186" s="113"/>
    </row>
    <row r="187" spans="1:4" ht="15">
      <c r="A187" s="112"/>
      <c r="B187" s="113"/>
      <c r="C187" s="113"/>
      <c r="D187" s="113"/>
    </row>
    <row r="188" spans="1:4" ht="15">
      <c r="A188" s="112"/>
      <c r="B188" s="113"/>
      <c r="C188" s="113"/>
      <c r="D188" s="113"/>
    </row>
    <row r="189" spans="1:4" ht="15">
      <c r="A189" s="112"/>
      <c r="B189" s="113"/>
      <c r="C189" s="113"/>
      <c r="D189" s="113"/>
    </row>
    <row r="190" spans="1:4" ht="12.75">
      <c r="A190" s="30"/>
      <c r="B190" s="30"/>
      <c r="C190" s="30"/>
      <c r="D190" s="30"/>
    </row>
    <row r="191" spans="1:4" ht="15.75">
      <c r="A191" s="53"/>
      <c r="B191" s="30"/>
      <c r="C191" s="30"/>
      <c r="D191" s="30"/>
    </row>
    <row r="192" spans="1:4" ht="12.75">
      <c r="A192" s="55"/>
      <c r="B192" s="52"/>
      <c r="C192" s="52"/>
      <c r="D192" s="52"/>
    </row>
    <row r="193" spans="1:4" ht="15">
      <c r="A193" s="112"/>
      <c r="B193" s="113"/>
      <c r="C193" s="113"/>
      <c r="D193" s="113"/>
    </row>
    <row r="194" spans="1:4" ht="15">
      <c r="A194" s="112"/>
      <c r="B194" s="113"/>
      <c r="C194" s="113"/>
      <c r="D194" s="113"/>
    </row>
    <row r="195" spans="1:4" ht="15">
      <c r="A195" s="112"/>
      <c r="B195" s="113"/>
      <c r="C195" s="113"/>
      <c r="D195" s="113"/>
    </row>
    <row r="196" spans="1:4" ht="15">
      <c r="A196" s="112"/>
      <c r="B196" s="113"/>
      <c r="C196" s="113"/>
      <c r="D196" s="113"/>
    </row>
    <row r="197" spans="1:4" ht="15">
      <c r="A197" s="112"/>
      <c r="B197" s="113"/>
      <c r="C197" s="113"/>
      <c r="D197" s="113"/>
    </row>
    <row r="198" spans="1:4" ht="15">
      <c r="A198" s="112"/>
      <c r="B198" s="113"/>
      <c r="C198" s="113"/>
      <c r="D198" s="113"/>
    </row>
    <row r="199" spans="1:4" ht="15">
      <c r="A199" s="112"/>
      <c r="B199" s="113"/>
      <c r="C199" s="113"/>
      <c r="D199" s="113"/>
    </row>
    <row r="200" spans="1:4" ht="15">
      <c r="A200" s="112"/>
      <c r="B200" s="113"/>
      <c r="C200" s="113"/>
      <c r="D200" s="113"/>
    </row>
    <row r="201" spans="1:4" ht="15">
      <c r="A201" s="112"/>
      <c r="B201" s="113"/>
      <c r="C201" s="113"/>
      <c r="D201" s="113"/>
    </row>
    <row r="202" spans="1:4" ht="15">
      <c r="A202" s="112"/>
      <c r="B202" s="113"/>
      <c r="C202" s="113"/>
      <c r="D202" s="113"/>
    </row>
    <row r="203" spans="1:4" ht="15">
      <c r="A203" s="112"/>
      <c r="B203" s="113"/>
      <c r="C203" s="113"/>
      <c r="D203" s="113"/>
    </row>
    <row r="204" spans="1:4" ht="12.75">
      <c r="A204" s="30"/>
      <c r="B204" s="30"/>
      <c r="C204" s="30"/>
      <c r="D204" s="30"/>
    </row>
    <row r="205" spans="1:4" ht="15.75">
      <c r="A205" s="53"/>
      <c r="B205" s="30"/>
      <c r="C205" s="30"/>
      <c r="D205" s="30"/>
    </row>
    <row r="206" spans="1:4" ht="12.75">
      <c r="A206" s="55"/>
      <c r="B206" s="52"/>
      <c r="C206" s="52"/>
      <c r="D206" s="52"/>
    </row>
    <row r="207" spans="1:4" ht="15">
      <c r="A207" s="112"/>
      <c r="B207" s="113"/>
      <c r="C207" s="113"/>
      <c r="D207" s="113"/>
    </row>
    <row r="208" spans="1:4" ht="15">
      <c r="A208" s="112"/>
      <c r="B208" s="113"/>
      <c r="C208" s="113"/>
      <c r="D208" s="113"/>
    </row>
    <row r="209" spans="1:4" ht="15">
      <c r="A209" s="112"/>
      <c r="B209" s="113"/>
      <c r="C209" s="113"/>
      <c r="D209" s="113"/>
    </row>
    <row r="210" spans="1:4" ht="15">
      <c r="A210" s="112"/>
      <c r="B210" s="113"/>
      <c r="C210" s="113"/>
      <c r="D210" s="113"/>
    </row>
    <row r="211" spans="1:4" ht="15">
      <c r="A211" s="112"/>
      <c r="B211" s="113"/>
      <c r="C211" s="113"/>
      <c r="D211" s="113"/>
    </row>
    <row r="212" spans="1:4" ht="15">
      <c r="A212" s="112"/>
      <c r="B212" s="113"/>
      <c r="C212" s="113"/>
      <c r="D212" s="113"/>
    </row>
    <row r="213" spans="1:4" ht="15">
      <c r="A213" s="112"/>
      <c r="B213" s="113"/>
      <c r="C213" s="113"/>
      <c r="D213" s="113"/>
    </row>
    <row r="214" spans="1:4" ht="15">
      <c r="A214" s="112"/>
      <c r="B214" s="113"/>
      <c r="C214" s="113"/>
      <c r="D214" s="113"/>
    </row>
    <row r="215" spans="1:4" ht="15">
      <c r="A215" s="112"/>
      <c r="B215" s="113"/>
      <c r="C215" s="113"/>
      <c r="D215" s="113"/>
    </row>
    <row r="216" spans="1:4" ht="15">
      <c r="A216" s="112"/>
      <c r="B216" s="113"/>
      <c r="C216" s="113"/>
      <c r="D216" s="113"/>
    </row>
    <row r="217" spans="1:4" ht="15">
      <c r="A217" s="112"/>
      <c r="B217" s="113"/>
      <c r="C217" s="113"/>
      <c r="D217" s="113"/>
    </row>
    <row r="218" spans="1:4" ht="12.75">
      <c r="A218" s="30"/>
      <c r="B218" s="30"/>
      <c r="C218" s="30"/>
      <c r="D218" s="30"/>
    </row>
    <row r="219" spans="1:4" ht="15.75">
      <c r="A219" s="53"/>
      <c r="B219" s="30"/>
      <c r="C219" s="30"/>
      <c r="D219" s="30"/>
    </row>
    <row r="220" spans="1:4" ht="12.75">
      <c r="A220" s="55"/>
      <c r="B220" s="52"/>
      <c r="C220" s="52"/>
      <c r="D220" s="52"/>
    </row>
    <row r="221" spans="1:4" ht="15">
      <c r="A221" s="112"/>
      <c r="B221" s="113"/>
      <c r="C221" s="113"/>
      <c r="D221" s="113"/>
    </row>
    <row r="222" spans="1:4" ht="15">
      <c r="A222" s="112"/>
      <c r="B222" s="113"/>
      <c r="C222" s="113"/>
      <c r="D222" s="113"/>
    </row>
    <row r="223" spans="1:4" ht="15">
      <c r="A223" s="112"/>
      <c r="B223" s="113"/>
      <c r="C223" s="113"/>
      <c r="D223" s="113"/>
    </row>
    <row r="224" spans="1:4" ht="15">
      <c r="A224" s="112"/>
      <c r="B224" s="113"/>
      <c r="C224" s="113"/>
      <c r="D224" s="113"/>
    </row>
    <row r="225" spans="1:4" ht="15">
      <c r="A225" s="112"/>
      <c r="B225" s="113"/>
      <c r="C225" s="113"/>
      <c r="D225" s="113"/>
    </row>
    <row r="226" spans="1:4" ht="15">
      <c r="A226" s="112"/>
      <c r="B226" s="113"/>
      <c r="C226" s="113"/>
      <c r="D226" s="113"/>
    </row>
    <row r="227" spans="1:4" ht="15">
      <c r="A227" s="112"/>
      <c r="B227" s="113"/>
      <c r="C227" s="113"/>
      <c r="D227" s="113"/>
    </row>
    <row r="228" spans="1:4" ht="15">
      <c r="A228" s="112"/>
      <c r="B228" s="113"/>
      <c r="C228" s="113"/>
      <c r="D228" s="113"/>
    </row>
    <row r="229" spans="1:4" ht="15">
      <c r="A229" s="112"/>
      <c r="B229" s="113"/>
      <c r="C229" s="113"/>
      <c r="D229" s="113"/>
    </row>
    <row r="230" spans="1:4" ht="15">
      <c r="A230" s="112"/>
      <c r="B230" s="113"/>
      <c r="C230" s="113"/>
      <c r="D230" s="113"/>
    </row>
    <row r="231" spans="1:4" ht="15">
      <c r="A231" s="112"/>
      <c r="B231" s="113"/>
      <c r="C231" s="113"/>
      <c r="D231" s="113"/>
    </row>
    <row r="232" spans="1:4" ht="12.75">
      <c r="A232" s="30"/>
      <c r="B232" s="30"/>
      <c r="C232" s="30"/>
      <c r="D232" s="30"/>
    </row>
    <row r="233" spans="1:4" ht="15.75">
      <c r="A233" s="53"/>
      <c r="B233" s="30"/>
      <c r="C233" s="30"/>
      <c r="D233" s="30"/>
    </row>
    <row r="234" spans="1:4" ht="12.75">
      <c r="A234" s="55"/>
      <c r="B234" s="52"/>
      <c r="C234" s="52"/>
      <c r="D234" s="52"/>
    </row>
    <row r="235" spans="1:4" ht="15">
      <c r="A235" s="112"/>
      <c r="B235" s="113"/>
      <c r="C235" s="113"/>
      <c r="D235" s="113"/>
    </row>
    <row r="236" spans="1:4" ht="15">
      <c r="A236" s="112"/>
      <c r="B236" s="113"/>
      <c r="C236" s="113"/>
      <c r="D236" s="113"/>
    </row>
    <row r="237" spans="1:4" ht="15">
      <c r="A237" s="112"/>
      <c r="B237" s="113"/>
      <c r="C237" s="113"/>
      <c r="D237" s="113"/>
    </row>
    <row r="238" spans="1:4" ht="15">
      <c r="A238" s="112"/>
      <c r="B238" s="113"/>
      <c r="C238" s="113"/>
      <c r="D238" s="113"/>
    </row>
    <row r="239" spans="1:4" ht="15">
      <c r="A239" s="112"/>
      <c r="B239" s="113"/>
      <c r="C239" s="113"/>
      <c r="D239" s="113"/>
    </row>
    <row r="240" spans="1:4" ht="15">
      <c r="A240" s="112"/>
      <c r="B240" s="113"/>
      <c r="C240" s="113"/>
      <c r="D240" s="113"/>
    </row>
    <row r="241" spans="1:4" ht="15">
      <c r="A241" s="112"/>
      <c r="B241" s="113"/>
      <c r="C241" s="113"/>
      <c r="D241" s="113"/>
    </row>
    <row r="242" spans="1:4" ht="15">
      <c r="A242" s="112"/>
      <c r="B242" s="113"/>
      <c r="C242" s="113"/>
      <c r="D242" s="113"/>
    </row>
    <row r="243" spans="1:4" ht="15">
      <c r="A243" s="112"/>
      <c r="B243" s="113"/>
      <c r="C243" s="113"/>
      <c r="D243" s="113"/>
    </row>
    <row r="244" spans="1:4" ht="15">
      <c r="A244" s="112"/>
      <c r="B244" s="113"/>
      <c r="C244" s="113"/>
      <c r="D244" s="113"/>
    </row>
    <row r="245" spans="1:4" ht="15">
      <c r="A245" s="112"/>
      <c r="B245" s="113"/>
      <c r="C245" s="113"/>
      <c r="D245" s="113"/>
    </row>
    <row r="246" spans="1:4" ht="12.75">
      <c r="A246" s="30"/>
      <c r="B246" s="30"/>
      <c r="C246" s="30"/>
      <c r="D246" s="30"/>
    </row>
    <row r="247" spans="1:4" ht="15.75">
      <c r="A247" s="53"/>
      <c r="B247" s="30"/>
      <c r="C247" s="30"/>
      <c r="D247" s="30"/>
    </row>
    <row r="248" spans="1:4" ht="12.75">
      <c r="A248" s="55"/>
      <c r="B248" s="52"/>
      <c r="C248" s="52"/>
      <c r="D248" s="52"/>
    </row>
    <row r="249" spans="1:4" ht="15">
      <c r="A249" s="112"/>
      <c r="B249" s="113"/>
      <c r="C249" s="113"/>
      <c r="D249" s="113"/>
    </row>
    <row r="250" spans="1:4" ht="15">
      <c r="A250" s="112"/>
      <c r="B250" s="113"/>
      <c r="C250" s="113"/>
      <c r="D250" s="113"/>
    </row>
    <row r="251" spans="1:4" ht="15">
      <c r="A251" s="112"/>
      <c r="B251" s="113"/>
      <c r="C251" s="113"/>
      <c r="D251" s="113"/>
    </row>
    <row r="252" spans="1:4" ht="15">
      <c r="A252" s="112"/>
      <c r="B252" s="113"/>
      <c r="C252" s="113"/>
      <c r="D252" s="113"/>
    </row>
    <row r="253" spans="1:4" ht="15">
      <c r="A253" s="112"/>
      <c r="B253" s="113"/>
      <c r="C253" s="113"/>
      <c r="D253" s="113"/>
    </row>
    <row r="254" spans="1:4" ht="15">
      <c r="A254" s="112"/>
      <c r="B254" s="113"/>
      <c r="C254" s="113"/>
      <c r="D254" s="113"/>
    </row>
    <row r="255" spans="1:4" ht="15">
      <c r="A255" s="112"/>
      <c r="B255" s="113"/>
      <c r="C255" s="113"/>
      <c r="D255" s="113"/>
    </row>
    <row r="256" spans="1:4" ht="15">
      <c r="A256" s="112"/>
      <c r="B256" s="113"/>
      <c r="C256" s="113"/>
      <c r="D256" s="113"/>
    </row>
    <row r="257" spans="1:4" ht="15">
      <c r="A257" s="112"/>
      <c r="B257" s="113"/>
      <c r="C257" s="113"/>
      <c r="D257" s="113"/>
    </row>
    <row r="258" spans="1:4" ht="15">
      <c r="A258" s="112"/>
      <c r="B258" s="113"/>
      <c r="C258" s="113"/>
      <c r="D258" s="113"/>
    </row>
    <row r="259" spans="1:4" ht="15">
      <c r="A259" s="112"/>
      <c r="B259" s="113"/>
      <c r="C259" s="113"/>
      <c r="D259" s="113"/>
    </row>
    <row r="260" spans="1:4" ht="12.75">
      <c r="A260" s="30"/>
      <c r="B260" s="30"/>
      <c r="C260" s="30"/>
      <c r="D260" s="30"/>
    </row>
    <row r="261" spans="1:4" ht="12.75">
      <c r="A261" s="99"/>
      <c r="B261" s="30"/>
      <c r="C261" s="30"/>
      <c r="D261" s="30"/>
    </row>
    <row r="262" spans="1:4" ht="12.75">
      <c r="A262" s="30"/>
      <c r="B262" s="30"/>
      <c r="C262" s="30"/>
      <c r="D262" s="30"/>
    </row>
    <row r="263" spans="1:4" ht="12.75">
      <c r="A263" s="99"/>
      <c r="B263" s="30"/>
      <c r="C263" s="30"/>
      <c r="D263" s="30"/>
    </row>
    <row r="264" spans="1:4" ht="12.75">
      <c r="A264" s="30"/>
      <c r="B264" s="30"/>
      <c r="C264" s="30"/>
      <c r="D264" s="30"/>
    </row>
    <row r="265" spans="1:4" ht="15.75">
      <c r="A265" s="53"/>
      <c r="B265" s="30"/>
      <c r="C265" s="30"/>
      <c r="D265" s="30"/>
    </row>
    <row r="266" spans="1:4" ht="12.75">
      <c r="A266" s="116"/>
      <c r="B266" s="52"/>
      <c r="C266" s="52"/>
      <c r="D266" s="52"/>
    </row>
    <row r="267" spans="1:4" ht="15">
      <c r="A267" s="112"/>
      <c r="B267" s="113"/>
      <c r="C267" s="113"/>
      <c r="D267" s="113"/>
    </row>
    <row r="268" spans="1:4" ht="15">
      <c r="A268" s="112"/>
      <c r="B268" s="113"/>
      <c r="C268" s="113"/>
      <c r="D268" s="113"/>
    </row>
    <row r="269" spans="1:4" ht="15">
      <c r="A269" s="112"/>
      <c r="B269" s="113"/>
      <c r="C269" s="113"/>
      <c r="D269" s="113"/>
    </row>
    <row r="270" spans="1:4" ht="15">
      <c r="A270" s="112"/>
      <c r="B270" s="113"/>
      <c r="C270" s="113"/>
      <c r="D270" s="113"/>
    </row>
    <row r="271" spans="1:4" ht="15">
      <c r="A271" s="112"/>
      <c r="B271" s="113"/>
      <c r="C271" s="113"/>
      <c r="D271" s="113"/>
    </row>
    <row r="272" spans="1:4" ht="15">
      <c r="A272" s="112"/>
      <c r="B272" s="113"/>
      <c r="C272" s="113"/>
      <c r="D272" s="113"/>
    </row>
    <row r="273" spans="1:4" ht="15">
      <c r="A273" s="112"/>
      <c r="B273" s="113"/>
      <c r="C273" s="113"/>
      <c r="D273" s="113"/>
    </row>
    <row r="274" spans="1:4" ht="15">
      <c r="A274" s="112"/>
      <c r="B274" s="113"/>
      <c r="C274" s="113"/>
      <c r="D274" s="113"/>
    </row>
    <row r="275" spans="1:4" ht="12.75">
      <c r="A275" s="30"/>
      <c r="B275" s="30"/>
      <c r="C275" s="30"/>
      <c r="D275" s="30"/>
    </row>
    <row r="276" spans="1:4" ht="15.75">
      <c r="A276" s="53"/>
      <c r="B276" s="30"/>
      <c r="C276" s="30"/>
      <c r="D276" s="30"/>
    </row>
    <row r="277" spans="1:4" ht="12.75">
      <c r="A277" s="118"/>
      <c r="B277" s="119"/>
      <c r="C277" s="119"/>
      <c r="D277" s="119"/>
    </row>
    <row r="278" spans="1:4" ht="15">
      <c r="A278" s="112"/>
      <c r="B278" s="113"/>
      <c r="C278" s="113"/>
      <c r="D278" s="113"/>
    </row>
    <row r="279" spans="1:4" ht="15">
      <c r="A279" s="112"/>
      <c r="B279" s="113"/>
      <c r="C279" s="113"/>
      <c r="D279" s="113"/>
    </row>
    <row r="280" spans="1:4" ht="15">
      <c r="A280" s="112"/>
      <c r="B280" s="113"/>
      <c r="C280" s="113"/>
      <c r="D280" s="113"/>
    </row>
    <row r="281" spans="1:4" ht="15">
      <c r="A281" s="112"/>
      <c r="B281" s="113"/>
      <c r="C281" s="113"/>
      <c r="D281" s="113"/>
    </row>
    <row r="282" spans="1:4" ht="15">
      <c r="A282" s="112"/>
      <c r="B282" s="113"/>
      <c r="C282" s="113"/>
      <c r="D282" s="113"/>
    </row>
    <row r="283" spans="1:4" ht="15">
      <c r="A283" s="112"/>
      <c r="B283" s="113"/>
      <c r="C283" s="113"/>
      <c r="D283" s="113"/>
    </row>
    <row r="284" spans="1:4" ht="15">
      <c r="A284" s="112"/>
      <c r="B284" s="113"/>
      <c r="C284" s="113"/>
      <c r="D284" s="113"/>
    </row>
    <row r="285" spans="1:4" ht="12.75">
      <c r="A285" s="30"/>
      <c r="B285" s="30"/>
      <c r="C285" s="30"/>
      <c r="D285" s="30"/>
    </row>
    <row r="286" spans="1:4" ht="15.75">
      <c r="A286" s="53"/>
      <c r="B286" s="30"/>
      <c r="C286" s="30"/>
      <c r="D286" s="30"/>
    </row>
    <row r="287" spans="1:4" ht="12.75">
      <c r="A287" s="118"/>
      <c r="B287" s="119"/>
      <c r="C287" s="119"/>
      <c r="D287" s="119"/>
    </row>
    <row r="288" spans="1:4" ht="15">
      <c r="A288" s="112"/>
      <c r="B288" s="113"/>
      <c r="C288" s="113"/>
      <c r="D288" s="113"/>
    </row>
    <row r="289" spans="1:4" ht="15">
      <c r="A289" s="112"/>
      <c r="B289" s="113"/>
      <c r="C289" s="113"/>
      <c r="D289" s="113"/>
    </row>
    <row r="290" spans="1:4" ht="15">
      <c r="A290" s="112"/>
      <c r="B290" s="113"/>
      <c r="C290" s="113"/>
      <c r="D290" s="113"/>
    </row>
    <row r="291" spans="1:4" ht="15">
      <c r="A291" s="112"/>
      <c r="B291" s="113"/>
      <c r="C291" s="113"/>
      <c r="D291" s="113"/>
    </row>
    <row r="292" spans="1:4" ht="15">
      <c r="A292" s="112"/>
      <c r="B292" s="113"/>
      <c r="C292" s="113"/>
      <c r="D292" s="113"/>
    </row>
    <row r="293" spans="1:4" ht="15">
      <c r="A293" s="112"/>
      <c r="B293" s="113"/>
      <c r="C293" s="113"/>
      <c r="D293" s="113"/>
    </row>
    <row r="294" spans="1:4" ht="15">
      <c r="A294" s="112"/>
      <c r="B294" s="113"/>
      <c r="C294" s="113"/>
      <c r="D294" s="113"/>
    </row>
    <row r="295" spans="1:4" ht="15">
      <c r="A295" s="112"/>
      <c r="B295" s="113"/>
      <c r="C295" s="113"/>
      <c r="D295" s="113"/>
    </row>
    <row r="296" spans="1:4" ht="15">
      <c r="A296" s="112"/>
      <c r="B296" s="113"/>
      <c r="C296" s="113"/>
      <c r="D296" s="113"/>
    </row>
    <row r="297" spans="1:4" ht="15">
      <c r="A297" s="112"/>
      <c r="B297" s="113"/>
      <c r="C297" s="113"/>
      <c r="D297" s="113"/>
    </row>
    <row r="298" spans="1:4" ht="15">
      <c r="A298" s="112"/>
      <c r="B298" s="113"/>
      <c r="C298" s="113"/>
      <c r="D298" s="113"/>
    </row>
    <row r="299" spans="1:4" ht="15">
      <c r="A299" s="112"/>
      <c r="B299" s="113"/>
      <c r="C299" s="113"/>
      <c r="D299" s="113"/>
    </row>
    <row r="300" spans="1:4" ht="15">
      <c r="A300" s="112"/>
      <c r="B300" s="113"/>
      <c r="C300" s="113"/>
      <c r="D300" s="113"/>
    </row>
    <row r="301" spans="1:4" ht="15">
      <c r="A301" s="112"/>
      <c r="B301" s="113"/>
      <c r="C301" s="113"/>
      <c r="D301" s="113"/>
    </row>
    <row r="302" spans="1:4" ht="15">
      <c r="A302" s="112"/>
      <c r="B302" s="113"/>
      <c r="C302" s="113"/>
      <c r="D302" s="113"/>
    </row>
    <row r="303" spans="1:4" ht="15">
      <c r="A303" s="112"/>
      <c r="B303" s="113"/>
      <c r="C303" s="113"/>
      <c r="D303" s="113"/>
    </row>
    <row r="304" spans="1:4" ht="15">
      <c r="A304" s="112"/>
      <c r="B304" s="113"/>
      <c r="C304" s="113"/>
      <c r="D304" s="113"/>
    </row>
    <row r="305" spans="1:4" ht="15">
      <c r="A305" s="112"/>
      <c r="B305" s="113"/>
      <c r="C305" s="113"/>
      <c r="D305" s="113"/>
    </row>
    <row r="306" spans="1:4" ht="15">
      <c r="A306" s="112"/>
      <c r="B306" s="113"/>
      <c r="C306" s="113"/>
      <c r="D306" s="113"/>
    </row>
    <row r="307" spans="1:4" ht="15">
      <c r="A307" s="112"/>
      <c r="B307" s="113"/>
      <c r="C307" s="113"/>
      <c r="D307" s="113"/>
    </row>
    <row r="308" spans="1:4" ht="15">
      <c r="A308" s="112"/>
      <c r="B308" s="113"/>
      <c r="C308" s="113"/>
      <c r="D308" s="113"/>
    </row>
    <row r="309" spans="1:4" ht="15">
      <c r="A309" s="112"/>
      <c r="B309" s="113"/>
      <c r="C309" s="113"/>
      <c r="D309" s="113"/>
    </row>
    <row r="310" spans="1:4" ht="15">
      <c r="A310" s="112"/>
      <c r="B310" s="113"/>
      <c r="C310" s="113"/>
      <c r="D310" s="113"/>
    </row>
    <row r="311" spans="1:4" ht="15">
      <c r="A311" s="112"/>
      <c r="B311" s="113"/>
      <c r="C311" s="113"/>
      <c r="D311" s="113"/>
    </row>
    <row r="312" spans="1:4" ht="15">
      <c r="A312" s="112"/>
      <c r="B312" s="113"/>
      <c r="C312" s="113"/>
      <c r="D312" s="113"/>
    </row>
    <row r="313" spans="1:4" ht="15">
      <c r="A313" s="112"/>
      <c r="B313" s="113"/>
      <c r="C313" s="113"/>
      <c r="D313" s="113"/>
    </row>
    <row r="314" spans="1:4" ht="15">
      <c r="A314" s="112"/>
      <c r="B314" s="113"/>
      <c r="C314" s="113"/>
      <c r="D314" s="113"/>
    </row>
    <row r="315" spans="1:4" ht="15">
      <c r="A315" s="112"/>
      <c r="B315" s="113"/>
      <c r="C315" s="113"/>
      <c r="D315" s="113"/>
    </row>
    <row r="316" spans="1:4" ht="15">
      <c r="A316" s="112"/>
      <c r="B316" s="113"/>
      <c r="C316" s="113"/>
      <c r="D316" s="113"/>
    </row>
    <row r="317" spans="1:4" ht="15">
      <c r="A317" s="112"/>
      <c r="B317" s="113"/>
      <c r="C317" s="113"/>
      <c r="D317" s="113"/>
    </row>
    <row r="318" spans="1:4" ht="15">
      <c r="A318" s="112"/>
      <c r="B318" s="113"/>
      <c r="C318" s="113"/>
      <c r="D318" s="113"/>
    </row>
    <row r="319" spans="1:4" ht="15">
      <c r="A319" s="112"/>
      <c r="B319" s="113"/>
      <c r="C319" s="113"/>
      <c r="D319" s="113"/>
    </row>
    <row r="320" spans="1:4" ht="15">
      <c r="A320" s="112"/>
      <c r="B320" s="113"/>
      <c r="C320" s="113"/>
      <c r="D320" s="113"/>
    </row>
    <row r="321" spans="1:4" ht="15">
      <c r="A321" s="112"/>
      <c r="B321" s="113"/>
      <c r="C321" s="113"/>
      <c r="D321" s="113"/>
    </row>
    <row r="322" spans="1:4" ht="15">
      <c r="A322" s="112"/>
      <c r="B322" s="113"/>
      <c r="C322" s="113"/>
      <c r="D322" s="113"/>
    </row>
    <row r="323" spans="1:4" ht="15">
      <c r="A323" s="112"/>
      <c r="B323" s="113"/>
      <c r="C323" s="113"/>
      <c r="D323" s="113"/>
    </row>
    <row r="324" spans="1:4" ht="15">
      <c r="A324" s="112"/>
      <c r="B324" s="113"/>
      <c r="C324" s="113"/>
      <c r="D324" s="113"/>
    </row>
    <row r="325" spans="1:4" ht="15">
      <c r="A325" s="112"/>
      <c r="B325" s="113"/>
      <c r="C325" s="113"/>
      <c r="D325" s="113"/>
    </row>
    <row r="326" spans="1:4" ht="15">
      <c r="A326" s="112"/>
      <c r="B326" s="113"/>
      <c r="C326" s="113"/>
      <c r="D326" s="113"/>
    </row>
    <row r="327" spans="1:4" ht="15">
      <c r="A327" s="112"/>
      <c r="B327" s="113"/>
      <c r="C327" s="113"/>
      <c r="D327" s="113"/>
    </row>
    <row r="328" spans="1:4" ht="15">
      <c r="A328" s="112"/>
      <c r="B328" s="113"/>
      <c r="C328" s="113"/>
      <c r="D328" s="113"/>
    </row>
    <row r="329" spans="1:4" ht="15">
      <c r="A329" s="112"/>
      <c r="B329" s="113"/>
      <c r="C329" s="113"/>
      <c r="D329" s="113"/>
    </row>
    <row r="330" spans="1:4" ht="15">
      <c r="A330" s="112"/>
      <c r="B330" s="113"/>
      <c r="C330" s="113"/>
      <c r="D330" s="113"/>
    </row>
    <row r="331" spans="1:4" ht="15">
      <c r="A331" s="112"/>
      <c r="B331" s="113"/>
      <c r="C331" s="113"/>
      <c r="D331" s="113"/>
    </row>
    <row r="332" spans="1:4" ht="15">
      <c r="A332" s="112"/>
      <c r="B332" s="113"/>
      <c r="C332" s="113"/>
      <c r="D332" s="113"/>
    </row>
    <row r="333" spans="1:4" ht="15">
      <c r="A333" s="112"/>
      <c r="B333" s="113"/>
      <c r="C333" s="113"/>
      <c r="D333" s="113"/>
    </row>
    <row r="334" spans="1:4" ht="15">
      <c r="A334" s="112"/>
      <c r="B334" s="113"/>
      <c r="C334" s="113"/>
      <c r="D334" s="113"/>
    </row>
    <row r="335" spans="1:4" ht="15">
      <c r="A335" s="112"/>
      <c r="B335" s="113"/>
      <c r="C335" s="113"/>
      <c r="D335" s="113"/>
    </row>
    <row r="336" spans="1:4" ht="15">
      <c r="A336" s="112"/>
      <c r="B336" s="113"/>
      <c r="C336" s="113"/>
      <c r="D336" s="113"/>
    </row>
    <row r="337" spans="1:4" ht="15">
      <c r="A337" s="112"/>
      <c r="B337" s="113"/>
      <c r="C337" s="113"/>
      <c r="D337" s="113"/>
    </row>
    <row r="338" spans="1:4" ht="15">
      <c r="A338" s="112"/>
      <c r="B338" s="113"/>
      <c r="C338" s="113"/>
      <c r="D338" s="113"/>
    </row>
    <row r="339" spans="1:4" ht="15">
      <c r="A339" s="112"/>
      <c r="B339" s="113"/>
      <c r="C339" s="113"/>
      <c r="D339" s="113"/>
    </row>
    <row r="340" spans="1:4" ht="15">
      <c r="A340" s="112"/>
      <c r="B340" s="113"/>
      <c r="C340" s="113"/>
      <c r="D340" s="113"/>
    </row>
    <row r="341" spans="1:4" ht="15">
      <c r="A341" s="112"/>
      <c r="B341" s="113"/>
      <c r="C341" s="113"/>
      <c r="D341" s="113"/>
    </row>
    <row r="342" spans="1:4" ht="15">
      <c r="A342" s="112"/>
      <c r="B342" s="113"/>
      <c r="C342" s="113"/>
      <c r="D342" s="113"/>
    </row>
    <row r="343" spans="1:4" ht="15">
      <c r="A343" s="112"/>
      <c r="B343" s="113"/>
      <c r="C343" s="113"/>
      <c r="D343" s="113"/>
    </row>
    <row r="344" spans="1:4" ht="15">
      <c r="A344" s="112"/>
      <c r="B344" s="113"/>
      <c r="C344" s="113"/>
      <c r="D344" s="113"/>
    </row>
    <row r="345" spans="1:4" ht="15">
      <c r="A345" s="112"/>
      <c r="B345" s="113"/>
      <c r="C345" s="113"/>
      <c r="D345" s="113"/>
    </row>
    <row r="346" spans="1:4" ht="15">
      <c r="A346" s="112"/>
      <c r="B346" s="113"/>
      <c r="C346" s="113"/>
      <c r="D346" s="113"/>
    </row>
    <row r="347" spans="1:4" ht="15">
      <c r="A347" s="112"/>
      <c r="B347" s="113"/>
      <c r="C347" s="113"/>
      <c r="D347" s="113"/>
    </row>
    <row r="348" spans="1:4" ht="15">
      <c r="A348" s="112"/>
      <c r="B348" s="113"/>
      <c r="C348" s="113"/>
      <c r="D348" s="113"/>
    </row>
    <row r="349" spans="1:4" ht="15">
      <c r="A349" s="112"/>
      <c r="B349" s="113"/>
      <c r="C349" s="113"/>
      <c r="D349" s="113"/>
    </row>
    <row r="350" spans="1:4" ht="15">
      <c r="A350" s="112"/>
      <c r="B350" s="113"/>
      <c r="C350" s="113"/>
      <c r="D350" s="113"/>
    </row>
    <row r="351" spans="1:4" ht="15">
      <c r="A351" s="112"/>
      <c r="B351" s="113"/>
      <c r="C351" s="113"/>
      <c r="D351" s="113"/>
    </row>
    <row r="352" spans="1:4" ht="12.75">
      <c r="A352" s="30"/>
      <c r="B352" s="30"/>
      <c r="C352" s="30"/>
      <c r="D352" s="30"/>
    </row>
    <row r="353" spans="1:4" ht="15.75">
      <c r="A353" s="53"/>
      <c r="B353" s="30"/>
      <c r="C353" s="30"/>
      <c r="D353" s="30"/>
    </row>
    <row r="354" spans="1:4" ht="12.75">
      <c r="A354" s="116"/>
      <c r="B354" s="52"/>
      <c r="C354" s="52"/>
      <c r="D354" s="52"/>
    </row>
    <row r="355" spans="1:4" ht="15">
      <c r="A355" s="112"/>
      <c r="B355" s="113"/>
      <c r="C355" s="113"/>
      <c r="D355" s="113"/>
    </row>
    <row r="356" spans="1:4" ht="15">
      <c r="A356" s="112"/>
      <c r="B356" s="113"/>
      <c r="C356" s="113"/>
      <c r="D356" s="113"/>
    </row>
    <row r="357" spans="1:4" ht="15">
      <c r="A357" s="112"/>
      <c r="B357" s="113"/>
      <c r="C357" s="113"/>
      <c r="D357" s="113"/>
    </row>
    <row r="358" spans="1:4" ht="15">
      <c r="A358" s="112"/>
      <c r="B358" s="113"/>
      <c r="C358" s="113"/>
      <c r="D358" s="113"/>
    </row>
    <row r="359" spans="1:4" ht="15">
      <c r="A359" s="112"/>
      <c r="B359" s="113"/>
      <c r="C359" s="113"/>
      <c r="D359" s="113"/>
    </row>
    <row r="360" spans="1:4" ht="15">
      <c r="A360" s="112"/>
      <c r="B360" s="113"/>
      <c r="C360" s="113"/>
      <c r="D360" s="113"/>
    </row>
    <row r="361" spans="1:4" ht="15">
      <c r="A361" s="112"/>
      <c r="B361" s="113"/>
      <c r="C361" s="113"/>
      <c r="D361" s="113"/>
    </row>
    <row r="362" spans="1:4" ht="12.75">
      <c r="A362" s="30"/>
      <c r="B362" s="30"/>
      <c r="C362" s="30"/>
      <c r="D362" s="30"/>
    </row>
    <row r="363" spans="1:4" ht="15.75">
      <c r="A363" s="53"/>
      <c r="B363" s="30"/>
      <c r="C363" s="30"/>
      <c r="D363" s="30"/>
    </row>
    <row r="364" spans="1:4" ht="12.75">
      <c r="A364" s="116"/>
      <c r="B364" s="52"/>
      <c r="C364" s="52"/>
      <c r="D364" s="52"/>
    </row>
    <row r="365" spans="1:4" s="50" customFormat="1" ht="12.75">
      <c r="A365" s="116"/>
      <c r="B365" s="120"/>
      <c r="C365" s="120"/>
      <c r="D365" s="120"/>
    </row>
    <row r="366" spans="1:4" s="50" customFormat="1" ht="12.75">
      <c r="A366" s="116"/>
      <c r="B366" s="120"/>
      <c r="C366" s="120"/>
      <c r="D366" s="120"/>
    </row>
    <row r="367" spans="1:4" s="50" customFormat="1" ht="12.75">
      <c r="A367" s="116"/>
      <c r="B367" s="120"/>
      <c r="C367" s="120"/>
      <c r="D367" s="120"/>
    </row>
    <row r="368" spans="1:4" s="50" customFormat="1" ht="12.75">
      <c r="A368" s="116"/>
      <c r="B368" s="120"/>
      <c r="C368" s="120"/>
      <c r="D368" s="120"/>
    </row>
    <row r="369" spans="1:4" ht="12.75">
      <c r="A369" s="30"/>
      <c r="B369" s="114"/>
      <c r="C369" s="114"/>
      <c r="D369" s="114"/>
    </row>
    <row r="370" spans="1:4" ht="15">
      <c r="A370" s="112"/>
      <c r="B370" s="114"/>
      <c r="C370" s="114"/>
      <c r="D370" s="114"/>
    </row>
    <row r="371" spans="1:4" ht="12.75">
      <c r="A371" s="30"/>
      <c r="B371" s="30"/>
      <c r="C371" s="30"/>
      <c r="D371" s="30"/>
    </row>
    <row r="372" spans="1:4" ht="15.75">
      <c r="A372" s="53"/>
      <c r="B372" s="30"/>
      <c r="C372" s="30"/>
      <c r="D372" s="30"/>
    </row>
    <row r="373" spans="1:4" ht="12.75">
      <c r="A373" s="116"/>
      <c r="B373" s="52"/>
      <c r="C373" s="52"/>
      <c r="D373" s="52"/>
    </row>
    <row r="374" spans="1:4" ht="15">
      <c r="A374" s="112"/>
      <c r="B374" s="113"/>
      <c r="C374" s="113"/>
      <c r="D374" s="113"/>
    </row>
    <row r="375" spans="1:4" ht="15">
      <c r="A375" s="112"/>
      <c r="B375" s="113"/>
      <c r="C375" s="113"/>
      <c r="D375" s="113"/>
    </row>
    <row r="376" spans="1:4" ht="15">
      <c r="A376" s="112"/>
      <c r="B376" s="113"/>
      <c r="C376" s="113"/>
      <c r="D376" s="113"/>
    </row>
    <row r="377" spans="1:4" ht="15">
      <c r="A377" s="112"/>
      <c r="B377" s="113"/>
      <c r="C377" s="113"/>
      <c r="D377" s="113"/>
    </row>
    <row r="378" spans="1:4" ht="15">
      <c r="A378" s="112"/>
      <c r="B378" s="113"/>
      <c r="C378" s="113"/>
      <c r="D378" s="113"/>
    </row>
    <row r="379" spans="1:4" ht="15">
      <c r="A379" s="112"/>
      <c r="B379" s="113"/>
      <c r="C379" s="113"/>
      <c r="D379" s="113"/>
    </row>
    <row r="380" spans="1:4" ht="15">
      <c r="A380" s="112"/>
      <c r="B380" s="113"/>
      <c r="C380" s="113"/>
      <c r="D380" s="113"/>
    </row>
    <row r="381" spans="1:4" ht="15">
      <c r="A381" s="112"/>
      <c r="B381" s="113"/>
      <c r="C381" s="113"/>
      <c r="D381" s="113"/>
    </row>
    <row r="382" spans="1:4" ht="12.75">
      <c r="A382" s="30"/>
      <c r="B382" s="30"/>
      <c r="C382" s="30"/>
      <c r="D382" s="30"/>
    </row>
    <row r="383" spans="1:4" ht="15.75">
      <c r="A383" s="53"/>
      <c r="B383" s="30"/>
      <c r="C383" s="30"/>
      <c r="D383" s="30"/>
    </row>
    <row r="384" spans="1:4" ht="12.75">
      <c r="A384" s="116"/>
      <c r="B384" s="52"/>
      <c r="C384" s="52"/>
      <c r="D384" s="52"/>
    </row>
    <row r="385" spans="1:4" ht="15">
      <c r="A385" s="112"/>
      <c r="B385" s="113"/>
      <c r="C385" s="113"/>
      <c r="D385" s="113"/>
    </row>
    <row r="386" spans="1:4" ht="15">
      <c r="A386" s="112"/>
      <c r="B386" s="113"/>
      <c r="C386" s="113"/>
      <c r="D386" s="113"/>
    </row>
    <row r="387" spans="1:4" ht="15">
      <c r="A387" s="112"/>
      <c r="B387" s="113"/>
      <c r="C387" s="113"/>
      <c r="D387" s="113"/>
    </row>
    <row r="388" spans="1:4" ht="15">
      <c r="A388" s="112"/>
      <c r="B388" s="113"/>
      <c r="C388" s="113"/>
      <c r="D388" s="113"/>
    </row>
    <row r="389" spans="1:4" ht="15">
      <c r="A389" s="112"/>
      <c r="B389" s="113"/>
      <c r="C389" s="113"/>
      <c r="D389" s="113"/>
    </row>
    <row r="390" spans="1:4" ht="15">
      <c r="A390" s="112"/>
      <c r="B390" s="113"/>
      <c r="C390" s="113"/>
      <c r="D390" s="113"/>
    </row>
    <row r="391" spans="1:4" ht="15">
      <c r="A391" s="112"/>
      <c r="B391" s="113"/>
      <c r="C391" s="113"/>
      <c r="D391" s="113"/>
    </row>
    <row r="392" spans="1:4" ht="12.75">
      <c r="A392" s="30"/>
      <c r="B392" s="30"/>
      <c r="C392" s="30"/>
      <c r="D392" s="30"/>
    </row>
    <row r="393" spans="1:4" ht="12.75">
      <c r="A393" s="30"/>
      <c r="B393" s="30"/>
      <c r="C393" s="30"/>
      <c r="D393" s="30"/>
    </row>
    <row r="394" spans="1:4" ht="12.75">
      <c r="A394" s="30"/>
      <c r="B394" s="30"/>
      <c r="C394" s="30"/>
      <c r="D394" s="30"/>
    </row>
    <row r="395" spans="1:4" ht="12.75">
      <c r="A395" s="30"/>
      <c r="B395" s="30"/>
      <c r="C395" s="30"/>
      <c r="D395" s="30"/>
    </row>
    <row r="396" spans="1:4" ht="12.75">
      <c r="A396" s="30"/>
      <c r="B396" s="30"/>
      <c r="C396" s="30"/>
      <c r="D396" s="30"/>
    </row>
    <row r="397" spans="1:4" ht="12.75">
      <c r="A397" s="30"/>
      <c r="B397" s="30"/>
      <c r="C397" s="30"/>
      <c r="D397" s="30"/>
    </row>
    <row r="398" spans="1:4" ht="12.75">
      <c r="A398" s="30"/>
      <c r="B398" s="30"/>
      <c r="C398" s="30"/>
      <c r="D398" s="30"/>
    </row>
    <row r="399" spans="1:4" ht="12.75">
      <c r="A399" s="30"/>
      <c r="B399" s="30"/>
      <c r="C399" s="30"/>
      <c r="D399" s="30"/>
    </row>
    <row r="400" spans="1:4" ht="12.75">
      <c r="A400" s="30"/>
      <c r="B400" s="30"/>
      <c r="C400" s="30"/>
      <c r="D400" s="30"/>
    </row>
    <row r="401" spans="1:4" ht="12.75">
      <c r="A401" s="30"/>
      <c r="B401" s="30"/>
      <c r="C401" s="30"/>
      <c r="D401" s="30"/>
    </row>
    <row r="402" spans="1:4" ht="12.75">
      <c r="A402" s="30"/>
      <c r="B402" s="30"/>
      <c r="C402" s="30"/>
      <c r="D402" s="30"/>
    </row>
    <row r="403" spans="1:4" ht="12.75">
      <c r="A403" s="30"/>
      <c r="B403" s="30"/>
      <c r="C403" s="30"/>
      <c r="D403" s="30"/>
    </row>
    <row r="404" spans="1:4" ht="12.75">
      <c r="A404" s="30"/>
      <c r="B404" s="30"/>
      <c r="C404" s="30"/>
      <c r="D404" s="30"/>
    </row>
    <row r="405" spans="1:4" ht="12.75">
      <c r="A405" s="30"/>
      <c r="B405" s="30"/>
      <c r="C405" s="30"/>
      <c r="D405" s="30"/>
    </row>
    <row r="406" spans="1:4" ht="12.75">
      <c r="A406" s="30"/>
      <c r="B406" s="30"/>
      <c r="C406" s="30"/>
      <c r="D406" s="30"/>
    </row>
    <row r="407" spans="1:4" ht="12.75">
      <c r="A407" s="30"/>
      <c r="B407" s="30"/>
      <c r="C407" s="30"/>
      <c r="D407" s="30"/>
    </row>
    <row r="408" spans="1:4" ht="12.75">
      <c r="A408" s="30"/>
      <c r="B408" s="30"/>
      <c r="C408" s="30"/>
      <c r="D408" s="30"/>
    </row>
    <row r="409" spans="1:4" ht="12.75">
      <c r="A409" s="30"/>
      <c r="B409" s="30"/>
      <c r="C409" s="30"/>
      <c r="D409" s="30"/>
    </row>
    <row r="410" spans="1:4" ht="12.75">
      <c r="A410" s="30"/>
      <c r="B410" s="30"/>
      <c r="C410" s="30"/>
      <c r="D410" s="30"/>
    </row>
    <row r="411" spans="1:4" ht="12.75">
      <c r="A411" s="30"/>
      <c r="B411" s="30"/>
      <c r="C411" s="30"/>
      <c r="D411" s="30"/>
    </row>
    <row r="412" spans="1:4" ht="12.75">
      <c r="A412" s="30"/>
      <c r="B412" s="30"/>
      <c r="C412" s="30"/>
      <c r="D412" s="30"/>
    </row>
    <row r="413" spans="1:4" ht="12.75">
      <c r="A413" s="30"/>
      <c r="B413" s="30"/>
      <c r="C413" s="30"/>
      <c r="D413" s="30"/>
    </row>
    <row r="414" spans="1:4" ht="12.75">
      <c r="A414" s="30"/>
      <c r="B414" s="30"/>
      <c r="C414" s="30"/>
      <c r="D414" s="30"/>
    </row>
    <row r="415" spans="1:4" ht="12.75">
      <c r="A415" s="30"/>
      <c r="B415" s="30"/>
      <c r="C415" s="30"/>
      <c r="D415" s="30"/>
    </row>
    <row r="416" spans="1:4" ht="12.75">
      <c r="A416" s="30"/>
      <c r="B416" s="30"/>
      <c r="C416" s="30"/>
      <c r="D416" s="30"/>
    </row>
    <row r="417" spans="1:4" ht="12.75">
      <c r="A417" s="30"/>
      <c r="B417" s="30"/>
      <c r="C417" s="30"/>
      <c r="D417" s="30"/>
    </row>
    <row r="418" spans="1:4" ht="12.75">
      <c r="A418" s="30"/>
      <c r="B418" s="30"/>
      <c r="C418" s="30"/>
      <c r="D418" s="30"/>
    </row>
    <row r="419" spans="1:4" ht="12.75">
      <c r="A419" s="30"/>
      <c r="B419" s="30"/>
      <c r="C419" s="30"/>
      <c r="D419" s="30"/>
    </row>
    <row r="420" spans="1:4" ht="12.75">
      <c r="A420" s="30"/>
      <c r="B420" s="30"/>
      <c r="C420" s="30"/>
      <c r="D420" s="30"/>
    </row>
    <row r="421" spans="1:4" ht="12.75">
      <c r="A421" s="30"/>
      <c r="B421" s="30"/>
      <c r="C421" s="30"/>
      <c r="D421" s="30"/>
    </row>
    <row r="422" spans="1:4" ht="12.75">
      <c r="A422" s="30"/>
      <c r="B422" s="30"/>
      <c r="C422" s="30"/>
      <c r="D422" s="30"/>
    </row>
    <row r="423" spans="1:4" ht="12.75">
      <c r="A423" s="30"/>
      <c r="B423" s="30"/>
      <c r="C423" s="30"/>
      <c r="D423" s="30"/>
    </row>
    <row r="424" spans="1:4" ht="12.75">
      <c r="A424" s="30"/>
      <c r="B424" s="30"/>
      <c r="C424" s="30"/>
      <c r="D424" s="30"/>
    </row>
    <row r="425" spans="1:4" ht="12.75">
      <c r="A425" s="30"/>
      <c r="B425" s="30"/>
      <c r="C425" s="30"/>
      <c r="D425" s="30"/>
    </row>
    <row r="426" spans="1:4" ht="12.75">
      <c r="A426" s="30"/>
      <c r="B426" s="30"/>
      <c r="C426" s="30"/>
      <c r="D426" s="30"/>
    </row>
    <row r="427" spans="1:4" ht="12.75">
      <c r="A427" s="30"/>
      <c r="B427" s="30"/>
      <c r="C427" s="30"/>
      <c r="D427" s="30"/>
    </row>
    <row r="428" spans="1:4" ht="12.75">
      <c r="A428" s="30"/>
      <c r="B428" s="30"/>
      <c r="C428" s="30"/>
      <c r="D428" s="30"/>
    </row>
    <row r="429" spans="1:4" ht="12.75">
      <c r="A429" s="30"/>
      <c r="B429" s="30"/>
      <c r="C429" s="30"/>
      <c r="D429" s="30"/>
    </row>
    <row r="430" spans="1:4" ht="12.75">
      <c r="A430" s="30"/>
      <c r="B430" s="30"/>
      <c r="C430" s="30"/>
      <c r="D430" s="30"/>
    </row>
    <row r="431" spans="1:4" ht="12.75">
      <c r="A431" s="30"/>
      <c r="B431" s="30"/>
      <c r="C431" s="30"/>
      <c r="D431" s="30"/>
    </row>
    <row r="432" spans="1:4" ht="12.75">
      <c r="A432" s="30"/>
      <c r="B432" s="30"/>
      <c r="C432" s="30"/>
      <c r="D432" s="30"/>
    </row>
    <row r="433" spans="1:4" ht="12.75">
      <c r="A433" s="30"/>
      <c r="B433" s="30"/>
      <c r="C433" s="30"/>
      <c r="D433" s="30"/>
    </row>
    <row r="434" spans="1:4" ht="12.75">
      <c r="A434" s="30"/>
      <c r="B434" s="30"/>
      <c r="C434" s="30"/>
      <c r="D434" s="30"/>
    </row>
    <row r="435" spans="1:4" ht="12.75">
      <c r="A435" s="30"/>
      <c r="B435" s="30"/>
      <c r="C435" s="30"/>
      <c r="D435" s="30"/>
    </row>
    <row r="436" spans="1:4" ht="12.75">
      <c r="A436" s="30"/>
      <c r="B436" s="30"/>
      <c r="C436" s="30"/>
      <c r="D436" s="30"/>
    </row>
    <row r="437" spans="1:4" ht="12.75">
      <c r="A437" s="30"/>
      <c r="B437" s="30"/>
      <c r="C437" s="30"/>
      <c r="D437" s="30"/>
    </row>
    <row r="438" spans="1:4" ht="12.75">
      <c r="A438" s="30"/>
      <c r="B438" s="30"/>
      <c r="C438" s="30"/>
      <c r="D438" s="30"/>
    </row>
    <row r="439" spans="1:4" ht="12.75">
      <c r="A439" s="30"/>
      <c r="B439" s="30"/>
      <c r="C439" s="30"/>
      <c r="D439" s="30"/>
    </row>
    <row r="440" spans="1:4" ht="12.75">
      <c r="A440" s="30"/>
      <c r="B440" s="30"/>
      <c r="C440" s="30"/>
      <c r="D440" s="30"/>
    </row>
    <row r="441" spans="1:4" ht="12.75">
      <c r="A441" s="30"/>
      <c r="B441" s="30"/>
      <c r="C441" s="30"/>
      <c r="D441" s="30"/>
    </row>
    <row r="442" spans="1:4" ht="12.75">
      <c r="A442" s="30"/>
      <c r="B442" s="30"/>
      <c r="C442" s="30"/>
      <c r="D442" s="30"/>
    </row>
    <row r="443" spans="1:4" ht="12.75">
      <c r="A443" s="30"/>
      <c r="B443" s="30"/>
      <c r="C443" s="30"/>
      <c r="D443" s="30"/>
    </row>
    <row r="444" spans="1:4" ht="12.75">
      <c r="A444" s="30"/>
      <c r="B444" s="30"/>
      <c r="C444" s="30"/>
      <c r="D444" s="30"/>
    </row>
    <row r="445" spans="1:4" ht="12.75">
      <c r="A445" s="30"/>
      <c r="B445" s="30"/>
      <c r="C445" s="30"/>
      <c r="D445" s="30"/>
    </row>
    <row r="446" spans="1:4" ht="12.75">
      <c r="A446" s="30"/>
      <c r="B446" s="30"/>
      <c r="C446" s="30"/>
      <c r="D446" s="30"/>
    </row>
    <row r="447" spans="1:4" ht="12.75">
      <c r="A447" s="30"/>
      <c r="B447" s="30"/>
      <c r="C447" s="30"/>
      <c r="D447" s="30"/>
    </row>
    <row r="448" spans="1:4" ht="12.75">
      <c r="A448" s="30"/>
      <c r="B448" s="30"/>
      <c r="C448" s="30"/>
      <c r="D448" s="30"/>
    </row>
    <row r="449" spans="1:4" ht="12.75">
      <c r="A449" s="30"/>
      <c r="B449" s="30"/>
      <c r="C449" s="30"/>
      <c r="D449" s="30"/>
    </row>
    <row r="450" spans="1:4" ht="12.75">
      <c r="A450" s="30"/>
      <c r="B450" s="30"/>
      <c r="C450" s="30"/>
      <c r="D450" s="30"/>
    </row>
    <row r="451" spans="1:4" ht="12.75">
      <c r="A451" s="30"/>
      <c r="B451" s="30"/>
      <c r="C451" s="30"/>
      <c r="D451" s="30"/>
    </row>
    <row r="452" spans="1:4" ht="12.75">
      <c r="A452" s="30"/>
      <c r="B452" s="30"/>
      <c r="C452" s="30"/>
      <c r="D452" s="30"/>
    </row>
    <row r="453" spans="1:4" ht="12.75">
      <c r="A453" s="30"/>
      <c r="B453" s="30"/>
      <c r="C453" s="30"/>
      <c r="D453" s="30"/>
    </row>
    <row r="454" spans="1:4" ht="12.75">
      <c r="A454" s="30"/>
      <c r="B454" s="30"/>
      <c r="C454" s="30"/>
      <c r="D454" s="30"/>
    </row>
    <row r="455" spans="1:4" ht="12.75">
      <c r="A455" s="30"/>
      <c r="B455" s="30"/>
      <c r="C455" s="30"/>
      <c r="D455" s="30"/>
    </row>
    <row r="456" spans="1:4" ht="12.75">
      <c r="A456" s="30"/>
      <c r="B456" s="30"/>
      <c r="C456" s="30"/>
      <c r="D456" s="30"/>
    </row>
    <row r="457" spans="1:4" ht="12.75">
      <c r="A457" s="30"/>
      <c r="B457" s="30"/>
      <c r="C457" s="30"/>
      <c r="D457" s="30"/>
    </row>
    <row r="458" spans="1:4" ht="12.75">
      <c r="A458" s="30"/>
      <c r="B458" s="30"/>
      <c r="C458" s="30"/>
      <c r="D458" s="30"/>
    </row>
    <row r="459" spans="1:4" ht="12.75">
      <c r="A459" s="30"/>
      <c r="B459" s="30"/>
      <c r="C459" s="30"/>
      <c r="D459" s="30"/>
    </row>
    <row r="460" spans="1:4" ht="12.75">
      <c r="A460" s="30"/>
      <c r="B460" s="30"/>
      <c r="C460" s="30"/>
      <c r="D460" s="30"/>
    </row>
    <row r="461" spans="1:4" ht="12.75">
      <c r="A461" s="30"/>
      <c r="B461" s="30"/>
      <c r="C461" s="30"/>
      <c r="D461" s="30"/>
    </row>
    <row r="462" spans="1:4" ht="12.75">
      <c r="A462" s="30"/>
      <c r="B462" s="30"/>
      <c r="C462" s="30"/>
      <c r="D462" s="30"/>
    </row>
    <row r="463" spans="1:4" ht="12.75">
      <c r="A463" s="30"/>
      <c r="B463" s="30"/>
      <c r="C463" s="30"/>
      <c r="D463" s="30"/>
    </row>
    <row r="464" spans="1:4" ht="12.75">
      <c r="A464" s="30"/>
      <c r="B464" s="30"/>
      <c r="C464" s="30"/>
      <c r="D464" s="30"/>
    </row>
    <row r="465" spans="1:4" ht="12.75">
      <c r="A465" s="30"/>
      <c r="B465" s="30"/>
      <c r="C465" s="30"/>
      <c r="D465" s="30"/>
    </row>
    <row r="466" spans="1:4" ht="12.75">
      <c r="A466" s="30"/>
      <c r="B466" s="30"/>
      <c r="C466" s="30"/>
      <c r="D466" s="30"/>
    </row>
    <row r="467" spans="1:4" ht="12.75">
      <c r="A467" s="30"/>
      <c r="B467" s="30"/>
      <c r="C467" s="30"/>
      <c r="D467" s="30"/>
    </row>
    <row r="468" spans="1:4" ht="12.75">
      <c r="A468" s="30"/>
      <c r="B468" s="30"/>
      <c r="C468" s="30"/>
      <c r="D468" s="30"/>
    </row>
    <row r="469" spans="1:4" ht="12.75">
      <c r="A469" s="30"/>
      <c r="B469" s="30"/>
      <c r="C469" s="30"/>
      <c r="D469" s="30"/>
    </row>
    <row r="470" spans="1:4" ht="12.75">
      <c r="A470" s="30"/>
      <c r="B470" s="30"/>
      <c r="C470" s="30"/>
      <c r="D470" s="30"/>
    </row>
    <row r="471" spans="1:4" ht="12.75">
      <c r="A471" s="30"/>
      <c r="B471" s="30"/>
      <c r="C471" s="30"/>
      <c r="D471" s="30"/>
    </row>
    <row r="472" spans="1:4" ht="12.75">
      <c r="A472" s="30"/>
      <c r="B472" s="30"/>
      <c r="C472" s="30"/>
      <c r="D472" s="30"/>
    </row>
    <row r="473" spans="1:4" ht="12.75">
      <c r="A473" s="30"/>
      <c r="B473" s="30"/>
      <c r="C473" s="30"/>
      <c r="D473" s="30"/>
    </row>
    <row r="474" spans="1:4" ht="12.75">
      <c r="A474" s="30"/>
      <c r="B474" s="30"/>
      <c r="C474" s="30"/>
      <c r="D474" s="30"/>
    </row>
    <row r="475" spans="1:4" ht="12.75">
      <c r="A475" s="30"/>
      <c r="B475" s="30"/>
      <c r="C475" s="30"/>
      <c r="D475" s="30"/>
    </row>
    <row r="476" spans="1:4" ht="12.75">
      <c r="A476" s="30"/>
      <c r="B476" s="30"/>
      <c r="C476" s="30"/>
      <c r="D476" s="30"/>
    </row>
    <row r="477" spans="1:4" ht="12.75">
      <c r="A477" s="30"/>
      <c r="B477" s="30"/>
      <c r="C477" s="30"/>
      <c r="D477" s="30"/>
    </row>
    <row r="478" spans="1:4" ht="12.75">
      <c r="A478" s="30"/>
      <c r="B478" s="30"/>
      <c r="C478" s="30"/>
      <c r="D478" s="30"/>
    </row>
    <row r="479" spans="1:4" ht="12.75">
      <c r="A479" s="30"/>
      <c r="B479" s="30"/>
      <c r="C479" s="30"/>
      <c r="D479" s="30"/>
    </row>
    <row r="480" spans="1:4" ht="12.75">
      <c r="A480" s="30"/>
      <c r="B480" s="30"/>
      <c r="C480" s="30"/>
      <c r="D480" s="30"/>
    </row>
    <row r="481" spans="1:4" ht="12.75">
      <c r="A481" s="30"/>
      <c r="B481" s="30"/>
      <c r="C481" s="30"/>
      <c r="D481" s="30"/>
    </row>
    <row r="482" spans="1:4" ht="12.75">
      <c r="A482" s="30"/>
      <c r="B482" s="30"/>
      <c r="C482" s="30"/>
      <c r="D482" s="30"/>
    </row>
    <row r="483" spans="1:4" ht="12.75">
      <c r="A483" s="30"/>
      <c r="B483" s="30"/>
      <c r="C483" s="30"/>
      <c r="D483" s="30"/>
    </row>
    <row r="484" spans="1:4" ht="12.75">
      <c r="A484" s="30"/>
      <c r="B484" s="30"/>
      <c r="C484" s="30"/>
      <c r="D484" s="30"/>
    </row>
    <row r="485" spans="1:4" ht="12.75">
      <c r="A485" s="30"/>
      <c r="B485" s="30"/>
      <c r="C485" s="30"/>
      <c r="D485" s="30"/>
    </row>
    <row r="486" spans="1:4" ht="12.75">
      <c r="A486" s="30"/>
      <c r="B486" s="30"/>
      <c r="C486" s="30"/>
      <c r="D486" s="30"/>
    </row>
    <row r="487" spans="1:4" ht="12.75">
      <c r="A487" s="30"/>
      <c r="B487" s="30"/>
      <c r="C487" s="30"/>
      <c r="D487" s="30"/>
    </row>
    <row r="488" spans="1:4" ht="12.75">
      <c r="A488" s="30"/>
      <c r="B488" s="30"/>
      <c r="C488" s="30"/>
      <c r="D488" s="30"/>
    </row>
    <row r="489" spans="1:4" ht="12.75">
      <c r="A489" s="30"/>
      <c r="B489" s="30"/>
      <c r="C489" s="30"/>
      <c r="D489" s="30"/>
    </row>
    <row r="490" spans="1:4" ht="12.75">
      <c r="A490" s="30"/>
      <c r="B490" s="30"/>
      <c r="C490" s="30"/>
      <c r="D490" s="30"/>
    </row>
    <row r="491" spans="1:4" ht="12.75">
      <c r="A491" s="30"/>
      <c r="B491" s="30"/>
      <c r="C491" s="30"/>
      <c r="D491" s="30"/>
    </row>
    <row r="492" spans="1:4" ht="12.75">
      <c r="A492" s="30"/>
      <c r="B492" s="30"/>
      <c r="C492" s="30"/>
      <c r="D492" s="30"/>
    </row>
    <row r="493" spans="1:4" ht="12.75">
      <c r="A493" s="30"/>
      <c r="B493" s="30"/>
      <c r="C493" s="30"/>
      <c r="D493" s="30"/>
    </row>
    <row r="494" spans="1:4" ht="12.75">
      <c r="A494" s="30"/>
      <c r="B494" s="30"/>
      <c r="C494" s="30"/>
      <c r="D494" s="30"/>
    </row>
    <row r="495" spans="1:4" ht="12.75">
      <c r="A495" s="30"/>
      <c r="B495" s="30"/>
      <c r="C495" s="30"/>
      <c r="D495" s="30"/>
    </row>
    <row r="496" spans="1:4" ht="12.75">
      <c r="A496" s="30"/>
      <c r="B496" s="30"/>
      <c r="C496" s="30"/>
      <c r="D496" s="30"/>
    </row>
    <row r="497" spans="1:4" ht="12.75">
      <c r="A497" s="30"/>
      <c r="B497" s="30"/>
      <c r="C497" s="30"/>
      <c r="D497" s="30"/>
    </row>
    <row r="498" spans="1:4" ht="12.75">
      <c r="A498" s="30"/>
      <c r="B498" s="30"/>
      <c r="C498" s="30"/>
      <c r="D498" s="30"/>
    </row>
    <row r="499" spans="1:4" ht="12.75">
      <c r="A499" s="30"/>
      <c r="B499" s="30"/>
      <c r="C499" s="30"/>
      <c r="D499" s="30"/>
    </row>
    <row r="500" spans="1:4" ht="12.75">
      <c r="A500" s="30"/>
      <c r="B500" s="30"/>
      <c r="C500" s="30"/>
      <c r="D500" s="30"/>
    </row>
    <row r="501" spans="1:4" ht="12.75">
      <c r="A501" s="30"/>
      <c r="B501" s="30"/>
      <c r="C501" s="30"/>
      <c r="D501" s="30"/>
    </row>
    <row r="502" spans="1:4" ht="12.75">
      <c r="A502" s="30"/>
      <c r="B502" s="30"/>
      <c r="C502" s="30"/>
      <c r="D502" s="30"/>
    </row>
    <row r="503" spans="1:4" ht="12.75">
      <c r="A503" s="30"/>
      <c r="B503" s="30"/>
      <c r="C503" s="30"/>
      <c r="D503" s="30"/>
    </row>
    <row r="504" spans="1:4" ht="12.75">
      <c r="A504" s="30"/>
      <c r="B504" s="30"/>
      <c r="C504" s="30"/>
      <c r="D504" s="30"/>
    </row>
    <row r="505" spans="1:4" ht="12.75">
      <c r="A505" s="30"/>
      <c r="B505" s="30"/>
      <c r="C505" s="30"/>
      <c r="D505" s="30"/>
    </row>
    <row r="506" spans="1:4" ht="12.75">
      <c r="A506" s="30"/>
      <c r="B506" s="30"/>
      <c r="C506" s="30"/>
      <c r="D506" s="30"/>
    </row>
    <row r="507" spans="1:4" ht="12.75">
      <c r="A507" s="30"/>
      <c r="B507" s="30"/>
      <c r="C507" s="30"/>
      <c r="D507" s="30"/>
    </row>
    <row r="508" spans="1:4" ht="12.75">
      <c r="A508" s="30"/>
      <c r="B508" s="30"/>
      <c r="C508" s="30"/>
      <c r="D508" s="30"/>
    </row>
    <row r="509" spans="1:4" ht="12.75">
      <c r="A509" s="30"/>
      <c r="B509" s="30"/>
      <c r="C509" s="30"/>
      <c r="D509" s="30"/>
    </row>
    <row r="510" spans="1:4" ht="12.75">
      <c r="A510" s="30"/>
      <c r="B510" s="30"/>
      <c r="C510" s="30"/>
      <c r="D510" s="30"/>
    </row>
    <row r="511" spans="1:4" ht="12.75">
      <c r="A511" s="30"/>
      <c r="B511" s="30"/>
      <c r="C511" s="30"/>
      <c r="D511" s="30"/>
    </row>
    <row r="512" spans="1:4" ht="12.75">
      <c r="A512" s="30"/>
      <c r="B512" s="30"/>
      <c r="C512" s="30"/>
      <c r="D512" s="30"/>
    </row>
    <row r="513" spans="1:4" ht="12.75">
      <c r="A513" s="30"/>
      <c r="B513" s="30"/>
      <c r="C513" s="30"/>
      <c r="D513" s="30"/>
    </row>
    <row r="514" spans="1:4" ht="12.75">
      <c r="A514" s="30"/>
      <c r="B514" s="30"/>
      <c r="C514" s="30"/>
      <c r="D514" s="30"/>
    </row>
    <row r="515" spans="1:4" ht="12.75">
      <c r="A515" s="30"/>
      <c r="B515" s="30"/>
      <c r="C515" s="30"/>
      <c r="D515" s="30"/>
    </row>
    <row r="516" spans="1:4" ht="12.75">
      <c r="A516" s="30"/>
      <c r="B516" s="30"/>
      <c r="C516" s="30"/>
      <c r="D516" s="30"/>
    </row>
    <row r="517" spans="1:4" ht="12.75">
      <c r="A517" s="30"/>
      <c r="B517" s="30"/>
      <c r="C517" s="30"/>
      <c r="D517" s="30"/>
    </row>
    <row r="518" spans="1:4" ht="12.75">
      <c r="A518" s="30"/>
      <c r="B518" s="30"/>
      <c r="C518" s="30"/>
      <c r="D518" s="30"/>
    </row>
    <row r="519" spans="1:4" ht="12.75">
      <c r="A519" s="30"/>
      <c r="B519" s="30"/>
      <c r="C519" s="30"/>
      <c r="D519" s="30"/>
    </row>
    <row r="520" spans="1:4" ht="12.75">
      <c r="A520" s="30"/>
      <c r="B520" s="30"/>
      <c r="C520" s="30"/>
      <c r="D520" s="30"/>
    </row>
    <row r="521" spans="1:4" ht="12.75">
      <c r="A521" s="30"/>
      <c r="B521" s="30"/>
      <c r="C521" s="30"/>
      <c r="D521" s="30"/>
    </row>
    <row r="522" spans="1:4" ht="12.75">
      <c r="A522" s="30"/>
      <c r="B522" s="30"/>
      <c r="C522" s="30"/>
      <c r="D522" s="30"/>
    </row>
    <row r="523" spans="1:4" ht="12.75">
      <c r="A523" s="30"/>
      <c r="B523" s="30"/>
      <c r="C523" s="30"/>
      <c r="D523" s="30"/>
    </row>
    <row r="524" spans="1:4" ht="12.75">
      <c r="A524" s="30"/>
      <c r="B524" s="30"/>
      <c r="C524" s="30"/>
      <c r="D524" s="30"/>
    </row>
    <row r="525" spans="1:4" ht="12.75">
      <c r="A525" s="30"/>
      <c r="B525" s="30"/>
      <c r="C525" s="30"/>
      <c r="D525" s="30"/>
    </row>
    <row r="526" spans="1:4" ht="12.75">
      <c r="A526" s="30"/>
      <c r="B526" s="30"/>
      <c r="C526" s="30"/>
      <c r="D526" s="30"/>
    </row>
    <row r="527" spans="1:4" ht="12.75">
      <c r="A527" s="30"/>
      <c r="B527" s="30"/>
      <c r="C527" s="30"/>
      <c r="D527" s="30"/>
    </row>
    <row r="528" spans="1:4" ht="12.75">
      <c r="A528" s="30"/>
      <c r="B528" s="30"/>
      <c r="C528" s="30"/>
      <c r="D528" s="30"/>
    </row>
    <row r="529" spans="1:4" ht="12.75">
      <c r="A529" s="30"/>
      <c r="B529" s="30"/>
      <c r="C529" s="30"/>
      <c r="D529" s="30"/>
    </row>
    <row r="530" spans="1:4" ht="12.75">
      <c r="A530" s="30"/>
      <c r="B530" s="30"/>
      <c r="C530" s="30"/>
      <c r="D530" s="30"/>
    </row>
    <row r="531" spans="1:4" ht="12.75">
      <c r="A531" s="30"/>
      <c r="B531" s="30"/>
      <c r="C531" s="30"/>
      <c r="D531" s="30"/>
    </row>
    <row r="532" spans="1:4" ht="12.75">
      <c r="A532" s="30"/>
      <c r="B532" s="30"/>
      <c r="C532" s="30"/>
      <c r="D532" s="30"/>
    </row>
    <row r="533" spans="1:4" ht="12.75">
      <c r="A533" s="30"/>
      <c r="B533" s="30"/>
      <c r="C533" s="30"/>
      <c r="D533" s="30"/>
    </row>
    <row r="534" spans="1:4" ht="12.75">
      <c r="A534" s="30"/>
      <c r="B534" s="30"/>
      <c r="C534" s="30"/>
      <c r="D534" s="30"/>
    </row>
    <row r="535" spans="1:4" ht="12.75">
      <c r="A535" s="30"/>
      <c r="B535" s="30"/>
      <c r="C535" s="30"/>
      <c r="D535" s="30"/>
    </row>
    <row r="536" spans="1:4" ht="12.75">
      <c r="A536" s="30"/>
      <c r="B536" s="30"/>
      <c r="C536" s="30"/>
      <c r="D536" s="30"/>
    </row>
    <row r="537" spans="1:4" ht="12.75">
      <c r="A537" s="30"/>
      <c r="B537" s="30"/>
      <c r="C537" s="30"/>
      <c r="D537" s="30"/>
    </row>
    <row r="538" spans="1:4" ht="12.75">
      <c r="A538" s="30"/>
      <c r="B538" s="30"/>
      <c r="C538" s="30"/>
      <c r="D538" s="30"/>
    </row>
    <row r="539" spans="1:4" ht="12.75">
      <c r="A539" s="30"/>
      <c r="B539" s="30"/>
      <c r="C539" s="30"/>
      <c r="D539" s="30"/>
    </row>
    <row r="540" spans="1:4" ht="12.75">
      <c r="A540" s="30"/>
      <c r="B540" s="30"/>
      <c r="C540" s="30"/>
      <c r="D540" s="30"/>
    </row>
    <row r="541" spans="1:4" ht="12.75">
      <c r="A541" s="30"/>
      <c r="B541" s="30"/>
      <c r="C541" s="30"/>
      <c r="D541" s="30"/>
    </row>
    <row r="542" spans="1:4" ht="12.75">
      <c r="A542" s="30"/>
      <c r="B542" s="30"/>
      <c r="C542" s="30"/>
      <c r="D542" s="30"/>
    </row>
    <row r="543" spans="1:4" ht="12.75">
      <c r="A543" s="30"/>
      <c r="B543" s="30"/>
      <c r="C543" s="30"/>
      <c r="D543" s="30"/>
    </row>
    <row r="544" spans="1:4" ht="12.75">
      <c r="A544" s="30"/>
      <c r="B544" s="30"/>
      <c r="C544" s="30"/>
      <c r="D544" s="30"/>
    </row>
    <row r="545" spans="1:4" ht="12.75">
      <c r="A545" s="30"/>
      <c r="B545" s="30"/>
      <c r="C545" s="30"/>
      <c r="D545" s="30"/>
    </row>
    <row r="546" spans="1:4" ht="12.75">
      <c r="A546" s="30"/>
      <c r="B546" s="30"/>
      <c r="C546" s="30"/>
      <c r="D546" s="30"/>
    </row>
    <row r="547" spans="1:4" ht="12.75">
      <c r="A547" s="30"/>
      <c r="B547" s="30"/>
      <c r="C547" s="30"/>
      <c r="D547" s="30"/>
    </row>
    <row r="548" spans="1:4" ht="12.75">
      <c r="A548" s="30"/>
      <c r="B548" s="30"/>
      <c r="C548" s="30"/>
      <c r="D548" s="30"/>
    </row>
    <row r="549" spans="1:4" ht="12.75">
      <c r="A549" s="30"/>
      <c r="B549" s="30"/>
      <c r="C549" s="30"/>
      <c r="D549" s="30"/>
    </row>
    <row r="550" spans="1:4" ht="12.75">
      <c r="A550" s="30"/>
      <c r="B550" s="30"/>
      <c r="C550" s="30"/>
      <c r="D550" s="30"/>
    </row>
    <row r="551" spans="1:4" ht="12.75">
      <c r="A551" s="30"/>
      <c r="B551" s="30"/>
      <c r="C551" s="30"/>
      <c r="D551" s="30"/>
    </row>
    <row r="552" spans="1:4" ht="12.75">
      <c r="A552" s="30"/>
      <c r="B552" s="30"/>
      <c r="C552" s="30"/>
      <c r="D552" s="30"/>
    </row>
    <row r="553" spans="1:4" ht="12.75">
      <c r="A553" s="30"/>
      <c r="B553" s="30"/>
      <c r="C553" s="30"/>
      <c r="D553" s="30"/>
    </row>
    <row r="554" spans="1:4" ht="12.75">
      <c r="A554" s="30"/>
      <c r="B554" s="30"/>
      <c r="C554" s="30"/>
      <c r="D554" s="30"/>
    </row>
    <row r="555" spans="1:4" ht="12.75">
      <c r="A555" s="30"/>
      <c r="B555" s="30"/>
      <c r="C555" s="30"/>
      <c r="D555" s="30"/>
    </row>
    <row r="556" spans="1:4" ht="12.75">
      <c r="A556" s="30"/>
      <c r="B556" s="30"/>
      <c r="C556" s="30"/>
      <c r="D556" s="30"/>
    </row>
    <row r="557" spans="1:4" ht="12.75">
      <c r="A557" s="30"/>
      <c r="B557" s="30"/>
      <c r="C557" s="30"/>
      <c r="D557" s="30"/>
    </row>
    <row r="558" spans="1:4" ht="12.75">
      <c r="A558" s="30"/>
      <c r="B558" s="30"/>
      <c r="C558" s="30"/>
      <c r="D558" s="30"/>
    </row>
    <row r="559" spans="1:4" ht="12.75">
      <c r="A559" s="30"/>
      <c r="B559" s="30"/>
      <c r="C559" s="30"/>
      <c r="D559" s="30"/>
    </row>
    <row r="560" spans="1:4" ht="12.75">
      <c r="A560" s="30"/>
      <c r="B560" s="30"/>
      <c r="C560" s="30"/>
      <c r="D560" s="30"/>
    </row>
    <row r="561" spans="1:4" ht="12.75">
      <c r="A561" s="30"/>
      <c r="B561" s="30"/>
      <c r="C561" s="30"/>
      <c r="D561" s="30"/>
    </row>
    <row r="562" spans="1:4" ht="12.75">
      <c r="A562" s="30"/>
      <c r="B562" s="30"/>
      <c r="C562" s="30"/>
      <c r="D562" s="30"/>
    </row>
    <row r="563" spans="1:4" ht="12.75">
      <c r="A563" s="30"/>
      <c r="B563" s="30"/>
      <c r="C563" s="30"/>
      <c r="D563" s="30"/>
    </row>
    <row r="564" spans="1:4" ht="12.75">
      <c r="A564" s="30"/>
      <c r="B564" s="30"/>
      <c r="C564" s="30"/>
      <c r="D564" s="30"/>
    </row>
    <row r="565" spans="1:4" ht="12.75">
      <c r="A565" s="30"/>
      <c r="B565" s="30"/>
      <c r="C565" s="30"/>
      <c r="D565" s="30"/>
    </row>
    <row r="566" spans="1:4" ht="12.75">
      <c r="A566" s="30"/>
      <c r="B566" s="30"/>
      <c r="C566" s="30"/>
      <c r="D566" s="30"/>
    </row>
    <row r="567" spans="1:4" ht="12.75">
      <c r="A567" s="30"/>
      <c r="B567" s="30"/>
      <c r="C567" s="30"/>
      <c r="D567" s="30"/>
    </row>
    <row r="568" spans="1:4" ht="12.75">
      <c r="A568" s="30"/>
      <c r="B568" s="30"/>
      <c r="C568" s="30"/>
      <c r="D568" s="30"/>
    </row>
    <row r="569" spans="1:4" ht="12.75">
      <c r="A569" s="30"/>
      <c r="B569" s="30"/>
      <c r="C569" s="30"/>
      <c r="D569" s="30"/>
    </row>
    <row r="570" spans="1:4" ht="12.75">
      <c r="A570" s="30"/>
      <c r="B570" s="30"/>
      <c r="C570" s="30"/>
      <c r="D570" s="30"/>
    </row>
    <row r="571" spans="1:4" ht="12.75">
      <c r="A571" s="30"/>
      <c r="B571" s="30"/>
      <c r="C571" s="30"/>
      <c r="D571" s="30"/>
    </row>
    <row r="572" spans="1:4" ht="12.75">
      <c r="A572" s="30"/>
      <c r="B572" s="30"/>
      <c r="C572" s="30"/>
      <c r="D572" s="30"/>
    </row>
    <row r="573" spans="1:4" ht="12.75">
      <c r="A573" s="30"/>
      <c r="B573" s="30"/>
      <c r="C573" s="30"/>
      <c r="D573" s="30"/>
    </row>
    <row r="574" spans="1:4" ht="12.75">
      <c r="A574" s="30"/>
      <c r="B574" s="30"/>
      <c r="C574" s="30"/>
      <c r="D574" s="30"/>
    </row>
    <row r="575" spans="1:4" ht="12.75">
      <c r="A575" s="30"/>
      <c r="B575" s="30"/>
      <c r="C575" s="30"/>
      <c r="D575" s="30"/>
    </row>
    <row r="576" spans="1:4" ht="12.75">
      <c r="A576" s="30"/>
      <c r="B576" s="30"/>
      <c r="C576" s="30"/>
      <c r="D576" s="30"/>
    </row>
    <row r="577" spans="1:4" ht="12.75">
      <c r="A577" s="30"/>
      <c r="B577" s="30"/>
      <c r="C577" s="30"/>
      <c r="D577" s="30"/>
    </row>
    <row r="578" spans="1:4" ht="12.75">
      <c r="A578" s="30"/>
      <c r="B578" s="30"/>
      <c r="C578" s="30"/>
      <c r="D578" s="30"/>
    </row>
    <row r="579" spans="1:4" ht="12.75">
      <c r="A579" s="30"/>
      <c r="B579" s="30"/>
      <c r="C579" s="30"/>
      <c r="D579" s="30"/>
    </row>
    <row r="580" spans="1:4" ht="12.75">
      <c r="A580" s="30"/>
      <c r="B580" s="30"/>
      <c r="C580" s="30"/>
      <c r="D580" s="30"/>
    </row>
    <row r="581" spans="1:4" ht="12.75">
      <c r="A581" s="30"/>
      <c r="B581" s="30"/>
      <c r="C581" s="30"/>
      <c r="D581" s="30"/>
    </row>
    <row r="582" spans="1:4" ht="12.75">
      <c r="A582" s="30"/>
      <c r="B582" s="30"/>
      <c r="C582" s="30"/>
      <c r="D582" s="30"/>
    </row>
    <row r="583" spans="1:4" ht="12.75">
      <c r="A583" s="30"/>
      <c r="B583" s="30"/>
      <c r="C583" s="30"/>
      <c r="D583" s="30"/>
    </row>
    <row r="584" spans="1:4" ht="12.75">
      <c r="A584" s="30"/>
      <c r="B584" s="30"/>
      <c r="C584" s="30"/>
      <c r="D584" s="30"/>
    </row>
    <row r="585" spans="1:4" ht="12.75">
      <c r="A585" s="30"/>
      <c r="B585" s="30"/>
      <c r="C585" s="30"/>
      <c r="D585" s="30"/>
    </row>
    <row r="586" spans="1:4" ht="12.75">
      <c r="A586" s="30"/>
      <c r="B586" s="30"/>
      <c r="C586" s="30"/>
      <c r="D586" s="30"/>
    </row>
    <row r="587" spans="1:4" ht="12.75">
      <c r="A587" s="30"/>
      <c r="B587" s="30"/>
      <c r="C587" s="30"/>
      <c r="D587" s="30"/>
    </row>
    <row r="588" spans="1:4" ht="12.75">
      <c r="A588" s="30"/>
      <c r="B588" s="30"/>
      <c r="C588" s="30"/>
      <c r="D588" s="30"/>
    </row>
    <row r="589" spans="1:4" ht="12.75">
      <c r="A589" s="30"/>
      <c r="B589" s="30"/>
      <c r="C589" s="30"/>
      <c r="D589" s="30"/>
    </row>
    <row r="590" spans="1:4" ht="12.75">
      <c r="A590" s="30"/>
      <c r="B590" s="30"/>
      <c r="C590" s="30"/>
      <c r="D590" s="30"/>
    </row>
    <row r="591" spans="1:4" ht="12.75">
      <c r="A591" s="30"/>
      <c r="B591" s="30"/>
      <c r="C591" s="30"/>
      <c r="D591" s="30"/>
    </row>
    <row r="592" spans="1:4" ht="12.75">
      <c r="A592" s="30"/>
      <c r="B592" s="30"/>
      <c r="C592" s="30"/>
      <c r="D592" s="30"/>
    </row>
    <row r="593" spans="1:4" ht="12.75">
      <c r="A593" s="30"/>
      <c r="B593" s="30"/>
      <c r="C593" s="30"/>
      <c r="D593" s="30"/>
    </row>
    <row r="594" spans="1:4" ht="12.75">
      <c r="A594" s="30"/>
      <c r="B594" s="30"/>
      <c r="C594" s="30"/>
      <c r="D594" s="30"/>
    </row>
    <row r="595" spans="1:4" ht="12.75">
      <c r="A595" s="30"/>
      <c r="B595" s="30"/>
      <c r="C595" s="30"/>
      <c r="D595" s="30"/>
    </row>
    <row r="596" spans="1:4" ht="12.75">
      <c r="A596" s="30"/>
      <c r="B596" s="30"/>
      <c r="C596" s="30"/>
      <c r="D596" s="30"/>
    </row>
    <row r="597" spans="1:4" ht="12.75">
      <c r="A597" s="30"/>
      <c r="B597" s="30"/>
      <c r="C597" s="30"/>
      <c r="D597" s="30"/>
    </row>
    <row r="598" spans="1:4" ht="12.75">
      <c r="A598" s="30"/>
      <c r="B598" s="30"/>
      <c r="C598" s="30"/>
      <c r="D598" s="30"/>
    </row>
    <row r="599" spans="1:4" ht="12.75">
      <c r="A599" s="30"/>
      <c r="B599" s="30"/>
      <c r="C599" s="30"/>
      <c r="D599" s="30"/>
    </row>
    <row r="600" spans="1:4" ht="12.75">
      <c r="A600" s="30"/>
      <c r="B600" s="30"/>
      <c r="C600" s="30"/>
      <c r="D600" s="30"/>
    </row>
    <row r="601" spans="1:4" ht="12.75">
      <c r="A601" s="30"/>
      <c r="B601" s="30"/>
      <c r="C601" s="30"/>
      <c r="D601" s="30"/>
    </row>
    <row r="602" spans="1:4" ht="12.75">
      <c r="A602" s="30"/>
      <c r="B602" s="30"/>
      <c r="C602" s="30"/>
      <c r="D602" s="30"/>
    </row>
    <row r="603" spans="1:4" ht="12.75">
      <c r="A603" s="30"/>
      <c r="B603" s="30"/>
      <c r="C603" s="30"/>
      <c r="D603" s="30"/>
    </row>
    <row r="604" spans="1:4" ht="12.75">
      <c r="A604" s="30"/>
      <c r="B604" s="30"/>
      <c r="C604" s="30"/>
      <c r="D604" s="30"/>
    </row>
    <row r="605" spans="1:4" ht="12.75">
      <c r="A605" s="30"/>
      <c r="B605" s="30"/>
      <c r="C605" s="30"/>
      <c r="D605" s="30"/>
    </row>
    <row r="606" spans="1:4" ht="12.75">
      <c r="A606" s="30"/>
      <c r="B606" s="30"/>
      <c r="C606" s="30"/>
      <c r="D606" s="30"/>
    </row>
    <row r="607" spans="1:4" ht="12.75">
      <c r="A607" s="30"/>
      <c r="B607" s="30"/>
      <c r="C607" s="30"/>
      <c r="D607" s="30"/>
    </row>
    <row r="608" spans="1:4" ht="12.75">
      <c r="A608" s="30"/>
      <c r="B608" s="30"/>
      <c r="C608" s="30"/>
      <c r="D608" s="30"/>
    </row>
    <row r="609" spans="1:4" ht="12.75">
      <c r="A609" s="30"/>
      <c r="B609" s="30"/>
      <c r="C609" s="30"/>
      <c r="D609" s="30"/>
    </row>
    <row r="610" spans="1:4" ht="12.75">
      <c r="A610" s="30"/>
      <c r="B610" s="30"/>
      <c r="C610" s="30"/>
      <c r="D610" s="30"/>
    </row>
    <row r="611" spans="1:4" ht="12.75">
      <c r="A611" s="30"/>
      <c r="B611" s="30"/>
      <c r="C611" s="30"/>
      <c r="D611" s="30"/>
    </row>
    <row r="612" spans="1:4" ht="12.75">
      <c r="A612" s="30"/>
      <c r="B612" s="30"/>
      <c r="C612" s="30"/>
      <c r="D612" s="30"/>
    </row>
    <row r="613" spans="1:4" ht="12.75">
      <c r="A613" s="30"/>
      <c r="B613" s="30"/>
      <c r="C613" s="30"/>
      <c r="D613" s="30"/>
    </row>
    <row r="614" spans="1:4" ht="12.75">
      <c r="A614" s="30"/>
      <c r="B614" s="30"/>
      <c r="C614" s="30"/>
      <c r="D614" s="30"/>
    </row>
    <row r="615" spans="1:4" ht="12.75">
      <c r="A615" s="30"/>
      <c r="B615" s="30"/>
      <c r="C615" s="30"/>
      <c r="D615" s="30"/>
    </row>
    <row r="616" spans="1:4" ht="12.75">
      <c r="A616" s="30"/>
      <c r="B616" s="30"/>
      <c r="C616" s="30"/>
      <c r="D616" s="30"/>
    </row>
    <row r="617" spans="1:4" ht="12.75">
      <c r="A617" s="30"/>
      <c r="B617" s="30"/>
      <c r="C617" s="30"/>
      <c r="D617" s="30"/>
    </row>
    <row r="618" spans="1:4" ht="12.75">
      <c r="A618" s="30"/>
      <c r="B618" s="30"/>
      <c r="C618" s="30"/>
      <c r="D618" s="30"/>
    </row>
    <row r="619" spans="1:4" ht="12.75">
      <c r="A619" s="30"/>
      <c r="B619" s="30"/>
      <c r="C619" s="30"/>
      <c r="D619" s="30"/>
    </row>
    <row r="620" spans="1:4" ht="12.75">
      <c r="A620" s="30"/>
      <c r="B620" s="30"/>
      <c r="C620" s="30"/>
      <c r="D620" s="30"/>
    </row>
    <row r="621" spans="1:4" ht="12.75">
      <c r="A621" s="30"/>
      <c r="B621" s="30"/>
      <c r="C621" s="30"/>
      <c r="D621" s="30"/>
    </row>
    <row r="622" spans="1:4" ht="12.75">
      <c r="A622" s="30"/>
      <c r="B622" s="30"/>
      <c r="C622" s="30"/>
      <c r="D622" s="30"/>
    </row>
    <row r="623" spans="1:4" ht="12.75">
      <c r="A623" s="30"/>
      <c r="B623" s="30"/>
      <c r="C623" s="30"/>
      <c r="D623" s="30"/>
    </row>
    <row r="624" spans="1:4" ht="12.75">
      <c r="A624" s="30"/>
      <c r="B624" s="30"/>
      <c r="C624" s="30"/>
      <c r="D624" s="30"/>
    </row>
    <row r="625" spans="1:4" ht="12.75">
      <c r="A625" s="30"/>
      <c r="B625" s="30"/>
      <c r="C625" s="30"/>
      <c r="D625" s="30"/>
    </row>
    <row r="626" spans="1:4" ht="12.75">
      <c r="A626" s="30"/>
      <c r="B626" s="30"/>
      <c r="C626" s="30"/>
      <c r="D626" s="30"/>
    </row>
    <row r="627" spans="1:4" ht="12.75">
      <c r="A627" s="30"/>
      <c r="B627" s="30"/>
      <c r="C627" s="30"/>
      <c r="D627" s="30"/>
    </row>
    <row r="628" spans="1:4" ht="12.75">
      <c r="A628" s="30"/>
      <c r="B628" s="30"/>
      <c r="C628" s="30"/>
      <c r="D628" s="30"/>
    </row>
    <row r="629" spans="1:4" ht="12.75">
      <c r="A629" s="30"/>
      <c r="B629" s="30"/>
      <c r="C629" s="30"/>
      <c r="D629" s="30"/>
    </row>
    <row r="630" spans="1:4" ht="12.75">
      <c r="A630" s="30"/>
      <c r="B630" s="30"/>
      <c r="C630" s="30"/>
      <c r="D630" s="30"/>
    </row>
    <row r="631" spans="1:4" ht="12.75">
      <c r="A631" s="30"/>
      <c r="B631" s="30"/>
      <c r="C631" s="30"/>
      <c r="D631" s="30"/>
    </row>
    <row r="632" spans="1:4" ht="12.75">
      <c r="A632" s="30"/>
      <c r="B632" s="30"/>
      <c r="C632" s="30"/>
      <c r="D632" s="30"/>
    </row>
    <row r="633" spans="1:4" ht="12.75">
      <c r="A633" s="30"/>
      <c r="B633" s="30"/>
      <c r="C633" s="30"/>
      <c r="D633" s="30"/>
    </row>
    <row r="634" spans="1:4" ht="12.75">
      <c r="A634" s="30"/>
      <c r="B634" s="30"/>
      <c r="C634" s="30"/>
      <c r="D634" s="30"/>
    </row>
    <row r="635" spans="1:4" ht="12.75">
      <c r="A635" s="30"/>
      <c r="B635" s="30"/>
      <c r="C635" s="30"/>
      <c r="D635" s="30"/>
    </row>
    <row r="636" spans="1:4" ht="12.75">
      <c r="A636" s="30"/>
      <c r="B636" s="30"/>
      <c r="C636" s="30"/>
      <c r="D636" s="30"/>
    </row>
    <row r="637" spans="1:4" ht="12.75">
      <c r="A637" s="30"/>
      <c r="B637" s="30"/>
      <c r="C637" s="30"/>
      <c r="D637" s="30"/>
    </row>
    <row r="638" spans="1:4" ht="12.75">
      <c r="A638" s="30"/>
      <c r="B638" s="30"/>
      <c r="C638" s="30"/>
      <c r="D638" s="30"/>
    </row>
    <row r="639" spans="1:4" ht="12.75">
      <c r="A639" s="30"/>
      <c r="B639" s="30"/>
      <c r="C639" s="30"/>
      <c r="D639" s="30"/>
    </row>
    <row r="640" spans="1:4" ht="12.75">
      <c r="A640" s="30"/>
      <c r="B640" s="30"/>
      <c r="C640" s="30"/>
      <c r="D640" s="30"/>
    </row>
    <row r="641" spans="1:4" ht="12.75">
      <c r="A641" s="30"/>
      <c r="B641" s="30"/>
      <c r="C641" s="30"/>
      <c r="D641" s="30"/>
    </row>
    <row r="642" spans="1:4" ht="12.75">
      <c r="A642" s="30"/>
      <c r="B642" s="30"/>
      <c r="C642" s="30"/>
      <c r="D642" s="30"/>
    </row>
    <row r="643" spans="1:4" ht="12.75">
      <c r="A643" s="30"/>
      <c r="B643" s="30"/>
      <c r="C643" s="30"/>
      <c r="D643" s="30"/>
    </row>
    <row r="644" spans="1:4" ht="12.75">
      <c r="A644" s="30"/>
      <c r="B644" s="30"/>
      <c r="C644" s="30"/>
      <c r="D644" s="30"/>
    </row>
    <row r="645" spans="1:4" ht="12.75">
      <c r="A645" s="30"/>
      <c r="B645" s="30"/>
      <c r="C645" s="30"/>
      <c r="D645" s="30"/>
    </row>
    <row r="646" spans="1:4" ht="12.75">
      <c r="A646" s="30"/>
      <c r="B646" s="30"/>
      <c r="C646" s="30"/>
      <c r="D646" s="30"/>
    </row>
    <row r="647" spans="1:4" ht="12.75">
      <c r="A647" s="30"/>
      <c r="B647" s="30"/>
      <c r="C647" s="30"/>
      <c r="D647" s="30"/>
    </row>
    <row r="648" spans="1:4" ht="12.75">
      <c r="A648" s="30"/>
      <c r="B648" s="30"/>
      <c r="C648" s="30"/>
      <c r="D648" s="30"/>
    </row>
    <row r="649" spans="1:4" ht="12.75">
      <c r="A649" s="30"/>
      <c r="B649" s="30"/>
      <c r="C649" s="30"/>
      <c r="D649" s="30"/>
    </row>
    <row r="650" spans="1:4" ht="12.75">
      <c r="A650" s="30"/>
      <c r="B650" s="30"/>
      <c r="C650" s="30"/>
      <c r="D650" s="30"/>
    </row>
    <row r="651" spans="1:4" ht="12.75">
      <c r="A651" s="30"/>
      <c r="B651" s="30"/>
      <c r="C651" s="30"/>
      <c r="D651" s="30"/>
    </row>
    <row r="652" spans="1:4" ht="12.75">
      <c r="A652" s="30"/>
      <c r="B652" s="30"/>
      <c r="C652" s="30"/>
      <c r="D652" s="30"/>
    </row>
    <row r="653" spans="1:4" ht="12.75">
      <c r="A653" s="30"/>
      <c r="B653" s="30"/>
      <c r="C653" s="30"/>
      <c r="D653" s="30"/>
    </row>
    <row r="654" spans="1:4" ht="12.75">
      <c r="A654" s="30"/>
      <c r="B654" s="30"/>
      <c r="C654" s="30"/>
      <c r="D654" s="30"/>
    </row>
    <row r="655" spans="1:4" ht="12.75">
      <c r="A655" s="30"/>
      <c r="B655" s="30"/>
      <c r="C655" s="30"/>
      <c r="D655" s="30"/>
    </row>
    <row r="656" spans="1:4" ht="12.75">
      <c r="A656" s="30"/>
      <c r="B656" s="30"/>
      <c r="C656" s="30"/>
      <c r="D656" s="30"/>
    </row>
    <row r="657" spans="1:4" ht="12.75">
      <c r="A657" s="30"/>
      <c r="B657" s="30"/>
      <c r="C657" s="30"/>
      <c r="D657" s="30"/>
    </row>
    <row r="658" spans="1:4" ht="12.75">
      <c r="A658" s="30"/>
      <c r="B658" s="30"/>
      <c r="C658" s="30"/>
      <c r="D658" s="30"/>
    </row>
    <row r="659" spans="1:4" ht="12.75">
      <c r="A659" s="30"/>
      <c r="B659" s="30"/>
      <c r="C659" s="30"/>
      <c r="D659" s="30"/>
    </row>
    <row r="660" spans="1:4" ht="12.75">
      <c r="A660" s="30"/>
      <c r="B660" s="30"/>
      <c r="C660" s="30"/>
      <c r="D660" s="30"/>
    </row>
    <row r="661" spans="1:4" ht="12.75">
      <c r="A661" s="30"/>
      <c r="B661" s="30"/>
      <c r="C661" s="30"/>
      <c r="D661" s="30"/>
    </row>
    <row r="662" spans="1:4" ht="12.75">
      <c r="A662" s="30"/>
      <c r="B662" s="30"/>
      <c r="C662" s="30"/>
      <c r="D662" s="30"/>
    </row>
    <row r="663" spans="1:4" ht="12.75">
      <c r="A663" s="30"/>
      <c r="B663" s="30"/>
      <c r="C663" s="30"/>
      <c r="D663" s="30"/>
    </row>
    <row r="664" spans="1:4" ht="12.75">
      <c r="A664" s="30"/>
      <c r="B664" s="30"/>
      <c r="C664" s="30"/>
      <c r="D664" s="30"/>
    </row>
    <row r="665" spans="1:4" ht="12.75">
      <c r="A665" s="30"/>
      <c r="B665" s="30"/>
      <c r="C665" s="30"/>
      <c r="D665" s="30"/>
    </row>
    <row r="666" spans="1:4" ht="12.75">
      <c r="A666" s="30"/>
      <c r="B666" s="30"/>
      <c r="C666" s="30"/>
      <c r="D666" s="30"/>
    </row>
    <row r="667" spans="1:4" ht="12.75">
      <c r="A667" s="30"/>
      <c r="B667" s="30"/>
      <c r="C667" s="30"/>
      <c r="D667" s="30"/>
    </row>
    <row r="668" spans="1:4" ht="12.75">
      <c r="A668" s="30"/>
      <c r="B668" s="30"/>
      <c r="C668" s="30"/>
      <c r="D668" s="30"/>
    </row>
    <row r="669" spans="1:4" ht="12.75">
      <c r="A669" s="30"/>
      <c r="B669" s="30"/>
      <c r="C669" s="30"/>
      <c r="D669" s="30"/>
    </row>
    <row r="670" spans="1:4" ht="12.75">
      <c r="A670" s="30"/>
      <c r="B670" s="30"/>
      <c r="C670" s="30"/>
      <c r="D670" s="30"/>
    </row>
    <row r="671" spans="1:4" ht="12.75">
      <c r="A671" s="30"/>
      <c r="B671" s="30"/>
      <c r="C671" s="30"/>
      <c r="D671" s="30"/>
    </row>
    <row r="672" spans="1:4" ht="12.75">
      <c r="A672" s="30"/>
      <c r="B672" s="30"/>
      <c r="C672" s="30"/>
      <c r="D672" s="30"/>
    </row>
    <row r="673" spans="1:4" ht="12.75">
      <c r="A673" s="30"/>
      <c r="B673" s="30"/>
      <c r="C673" s="30"/>
      <c r="D673" s="30"/>
    </row>
    <row r="674" spans="1:4" ht="12.75">
      <c r="A674" s="30"/>
      <c r="B674" s="30"/>
      <c r="C674" s="30"/>
      <c r="D674" s="30"/>
    </row>
    <row r="675" spans="1:4" ht="12.75">
      <c r="A675" s="30"/>
      <c r="B675" s="30"/>
      <c r="C675" s="30"/>
      <c r="D675" s="30"/>
    </row>
    <row r="676" spans="1:4" ht="12.75">
      <c r="A676" s="30"/>
      <c r="B676" s="30"/>
      <c r="C676" s="30"/>
      <c r="D676" s="30"/>
    </row>
    <row r="677" spans="1:4" ht="12.75">
      <c r="A677" s="30"/>
      <c r="B677" s="30"/>
      <c r="C677" s="30"/>
      <c r="D677" s="30"/>
    </row>
    <row r="678" spans="1:4" ht="12.75">
      <c r="A678" s="30"/>
      <c r="B678" s="30"/>
      <c r="C678" s="30"/>
      <c r="D678" s="30"/>
    </row>
    <row r="679" spans="1:4" ht="12.75">
      <c r="A679" s="30"/>
      <c r="B679" s="30"/>
      <c r="C679" s="30"/>
      <c r="D679" s="30"/>
    </row>
    <row r="680" spans="1:4" ht="12.75">
      <c r="A680" s="30"/>
      <c r="B680" s="30"/>
      <c r="C680" s="30"/>
      <c r="D680" s="30"/>
    </row>
    <row r="681" spans="1:4" ht="12.75">
      <c r="A681" s="30"/>
      <c r="B681" s="30"/>
      <c r="C681" s="30"/>
      <c r="D681" s="30"/>
    </row>
    <row r="682" spans="1:4" ht="12.75">
      <c r="A682" s="30"/>
      <c r="B682" s="30"/>
      <c r="C682" s="30"/>
      <c r="D682" s="30"/>
    </row>
    <row r="683" spans="1:4" ht="12.75">
      <c r="A683" s="30"/>
      <c r="B683" s="30"/>
      <c r="C683" s="30"/>
      <c r="D683" s="30"/>
    </row>
    <row r="684" spans="1:4" ht="12.75">
      <c r="A684" s="30"/>
      <c r="B684" s="30"/>
      <c r="C684" s="30"/>
      <c r="D684" s="30"/>
    </row>
    <row r="685" spans="1:4" ht="12.75">
      <c r="A685" s="30"/>
      <c r="B685" s="30"/>
      <c r="C685" s="30"/>
      <c r="D685" s="30"/>
    </row>
    <row r="686" spans="1:4" ht="12.75">
      <c r="A686" s="30"/>
      <c r="B686" s="30"/>
      <c r="C686" s="30"/>
      <c r="D686" s="30"/>
    </row>
  </sheetData>
  <printOptions/>
  <pageMargins left="0.7874015748031497" right="0.7874015748031497" top="0.984251968503937" bottom="0.984251968503937" header="0.5118110236220472" footer="0.5118110236220472"/>
  <pageSetup horizontalDpi="600" verticalDpi="600" orientation="landscape" paperSize="9" scale="48" r:id="rId1"/>
  <headerFooter alignWithMargins="0">
    <oddHeader>&amp;LMCI Management Spółka Akcyjna&amp;CSA-P 2002&amp;Rw tys. zł</oddHeader>
    <oddFooter>&amp;CKomisja Papierów Wartościowych i Giełd</oddFooter>
  </headerFooter>
  <rowBreaks count="4" manualBreakCount="4">
    <brk id="41" max="255" man="1"/>
    <brk id="90" max="255" man="1"/>
    <brk id="189" max="255" man="1"/>
    <brk id="2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TECHMEX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Sylwia Durys-Jaworska</dc:creator>
  <cp:keywords/>
  <dc:description/>
  <cp:lastModifiedBy>MCI SA</cp:lastModifiedBy>
  <cp:lastPrinted>2004-05-05T11:23:27Z</cp:lastPrinted>
  <dcterms:created xsi:type="dcterms:W3CDTF">2002-06-19T13:44:03Z</dcterms:created>
  <dcterms:modified xsi:type="dcterms:W3CDTF">2004-05-11T15:26:50Z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1497042277</vt:i4>
  </property>
  <property fmtid="{D5CDD505-2E9C-101B-9397-08002B2CF9AE}" pid="3" name="_EmailSubject">
    <vt:lpwstr>MCI SAP 2002 </vt:lpwstr>
  </property>
  <property fmtid="{D5CDD505-2E9C-101B-9397-08002B2CF9AE}" pid="4" name="_AuthorEmail">
    <vt:lpwstr>tomasz.czuczos@mci.com.pl</vt:lpwstr>
  </property>
  <property fmtid="{D5CDD505-2E9C-101B-9397-08002B2CF9AE}" pid="5" name="_AuthorEmailDisplayName">
    <vt:lpwstr>Tomasz Czuczos</vt:lpwstr>
  </property>
  <property fmtid="{D5CDD505-2E9C-101B-9397-08002B2CF9AE}" pid="6" name="_ReviewingToolsShownOnce">
    <vt:lpwstr/>
  </property>
</Properties>
</file>