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360" windowHeight="9120" tabRatio="753" activeTab="0"/>
  </bookViews>
  <sheets>
    <sheet name="Raport w '000 PLN" sheetId="1" r:id="rId1"/>
    <sheet name="Raport Q2-03" sheetId="2" state="hidden" r:id="rId2"/>
    <sheet name="kursy" sheetId="3" state="hidden" r:id="rId3"/>
  </sheets>
  <definedNames>
    <definedName name="_xlnm.Print_Area" localSheetId="1">'Raport Q2-03'!$B$1:$G$322</definedName>
    <definedName name="_xlnm.Print_Area" localSheetId="0">'Raport w ''000 PLN'!$B$1:$F$334</definedName>
    <definedName name="top_page" localSheetId="2">'kursy'!#REF!</definedName>
  </definedNames>
  <calcPr fullCalcOnLoad="1"/>
</workbook>
</file>

<file path=xl/sharedStrings.xml><?xml version="1.0" encoding="utf-8"?>
<sst xmlns="http://schemas.openxmlformats.org/spreadsheetml/2006/main" count="666" uniqueCount="317">
  <si>
    <t>V. Przepływy pieniężne netto z działalności operacyjnej</t>
  </si>
  <si>
    <t>VI. Przepływy pieniężne netto z działalności inwestycyjnej</t>
  </si>
  <si>
    <t>VII. Przepływy pieniężne netto z działalności finansowej</t>
  </si>
  <si>
    <t>VIII. Przepływy pieniężne netto , razem</t>
  </si>
  <si>
    <t>IX. Aktywa razem</t>
  </si>
  <si>
    <t>X. Zobowiazania i rezerwy na zobowiązania</t>
  </si>
  <si>
    <t>XI. Zobowiązania długoterminowe</t>
  </si>
  <si>
    <t>XII. Zobowiązania krótkoterminowe</t>
  </si>
  <si>
    <t xml:space="preserve">XIII. Kapitał własny </t>
  </si>
  <si>
    <t>XIV. Kapitał zakładowy</t>
  </si>
  <si>
    <t xml:space="preserve">XV. Liczba akcji </t>
  </si>
  <si>
    <t>XVI. Zysk (strata) na jedną akcję zwykłą</t>
  </si>
  <si>
    <t>XVII. Rozwodniony zysk (strata) na jedną akcje zwykłą</t>
  </si>
  <si>
    <t xml:space="preserve">XVIII. Wartość księgowa na jedną akcję  </t>
  </si>
  <si>
    <t>XIX. Rozwodniona wartość księgowa na jedną akcję</t>
  </si>
  <si>
    <t>XX. Zadeklarowane lub wypłacona dywidenda na jedną akcję</t>
  </si>
  <si>
    <t>I. Aktywa trwałe</t>
  </si>
  <si>
    <t xml:space="preserve">      1. Wartości niematerialne i prawne, w tym:</t>
  </si>
  <si>
    <t xml:space="preserve">           - wartość firmy</t>
  </si>
  <si>
    <t xml:space="preserve">      2. Rzeczowe aktywa trwałe</t>
  </si>
  <si>
    <t xml:space="preserve">      3. Należności długoterminowe</t>
  </si>
  <si>
    <t xml:space="preserve">      3.1. Od jednostek powiązanych</t>
  </si>
  <si>
    <t xml:space="preserve">      3.2. Od pozostałych jednostek </t>
  </si>
  <si>
    <t xml:space="preserve">      4. Inwestycje długoterminowe</t>
  </si>
  <si>
    <t xml:space="preserve">      4.1. Nieruchomości</t>
  </si>
  <si>
    <t xml:space="preserve">      4.2. Wartości niematerialne i prawne</t>
  </si>
  <si>
    <t xml:space="preserve">      4.3. Długoterminowa aktywa finansowe</t>
  </si>
  <si>
    <t xml:space="preserve"> - udziały lub akcje w jednostkach podporzadkowanych  wyceniane metodą praw własności</t>
  </si>
  <si>
    <t xml:space="preserve">      a) w jednostkach powiązanych, w tym:</t>
  </si>
  <si>
    <t xml:space="preserve">      b) w pozostałych jednostkach</t>
  </si>
  <si>
    <t xml:space="preserve">      4.4 Inne inwestycje długoterminowe</t>
  </si>
  <si>
    <t xml:space="preserve">      5. Długoterminowe rozliczenia międzyokresowe</t>
  </si>
  <si>
    <t xml:space="preserve">      5.1. Aktywa z tytułu odroczonego podatku dochodowego</t>
  </si>
  <si>
    <t xml:space="preserve">      5.2 Inne rozliczenia międzyokresowe</t>
  </si>
  <si>
    <t>II. Aktywa obrotowe</t>
  </si>
  <si>
    <t xml:space="preserve">      2.1. Od jednostek powiązanych</t>
  </si>
  <si>
    <t xml:space="preserve">      2.2. Od pozostałych jednostek</t>
  </si>
  <si>
    <t xml:space="preserve">      3. Inwestycje krótkoterminowe</t>
  </si>
  <si>
    <t xml:space="preserve">      3.1. Krótkoterminowe aktywa finansowe</t>
  </si>
  <si>
    <t xml:space="preserve">      a) w jednostkach powiązanych</t>
  </si>
  <si>
    <t xml:space="preserve">      c) środki pieniężne</t>
  </si>
  <si>
    <t xml:space="preserve">      3.2. Inne inwestycje krótkoterminowe</t>
  </si>
  <si>
    <t xml:space="preserve">      4. Krótkoterminowe rozliczenia międzyokresowe</t>
  </si>
  <si>
    <t xml:space="preserve">      1. Kapitał zakładowy</t>
  </si>
  <si>
    <t xml:space="preserve">      2. Należne wpłaty na kapitał zakładowy (wielkość ujemna)</t>
  </si>
  <si>
    <t xml:space="preserve">      3. Akcje własne (wielkość ujemna)</t>
  </si>
  <si>
    <t xml:space="preserve">      4. Kapitał zapasowy</t>
  </si>
  <si>
    <t xml:space="preserve">      5. Kapitał z aktualizacji wyceny</t>
  </si>
  <si>
    <t xml:space="preserve">      6. Pozostałe kapitały rezerwowe</t>
  </si>
  <si>
    <t xml:space="preserve">      7. Zysk (strata) z lat ubiegłych</t>
  </si>
  <si>
    <t xml:space="preserve">      9. Odpis z zysku netto w ciągu roku obrotowego (wielkość ujemna)</t>
  </si>
  <si>
    <t>II. Zobowiązania i rezerwy</t>
  </si>
  <si>
    <t xml:space="preserve">      1. Rezerwy na zobowiązania</t>
  </si>
  <si>
    <t xml:space="preserve">      1.1 Rezerwa z tytułu odroczonego opodatkowania</t>
  </si>
  <si>
    <t xml:space="preserve">      1.2. Rezerwa na świadczenia emerytalne i podobne</t>
  </si>
  <si>
    <t xml:space="preserve">      a) długoterminowa</t>
  </si>
  <si>
    <t xml:space="preserve">      b) krótkoterminowa</t>
  </si>
  <si>
    <t xml:space="preserve">      1.3. Pozostałe rezerwy</t>
  </si>
  <si>
    <t xml:space="preserve">      a) długoterminowe</t>
  </si>
  <si>
    <t xml:space="preserve">      b) krótkoterminowe</t>
  </si>
  <si>
    <t xml:space="preserve">      2. Zobowiązania długoterminowe</t>
  </si>
  <si>
    <t xml:space="preserve">      3. Zobowiązania krótkoterminowe</t>
  </si>
  <si>
    <t xml:space="preserve">      2.1. Wobec jednostek powiązanych</t>
  </si>
  <si>
    <t xml:space="preserve">      2.2 Wobec pozostałych jednostek</t>
  </si>
  <si>
    <t xml:space="preserve">      3.1. Wobec jednostek powiązanych</t>
  </si>
  <si>
    <t xml:space="preserve">      3.2 Wobec pozostałych jednostek</t>
  </si>
  <si>
    <t xml:space="preserve">      3.3 Fundusze specjalne</t>
  </si>
  <si>
    <t xml:space="preserve">      4. Rozliczenia międzyokresowe </t>
  </si>
  <si>
    <t xml:space="preserve">      4.1. Ujemna wartość firmy</t>
  </si>
  <si>
    <t xml:space="preserve">      4.2. Inne rozliczenia międzyokresowe</t>
  </si>
  <si>
    <t>Wartość księgowa</t>
  </si>
  <si>
    <t>Liczba akcji</t>
  </si>
  <si>
    <t>Wartość księgowa na jedną akcję</t>
  </si>
  <si>
    <t>Rozwodniona ilość akcji</t>
  </si>
  <si>
    <t>Rozwodniona wartość księgowa na jedną akcję</t>
  </si>
  <si>
    <t>1. Należności warunkowe</t>
  </si>
  <si>
    <t>1.1 Od jednostek powiązanych (z tytułu)</t>
  </si>
  <si>
    <t xml:space="preserve">    - otrzymanych gwarancji i poręczeń</t>
  </si>
  <si>
    <t>1.2 Od pozostałych jednostek (z tytułu)</t>
  </si>
  <si>
    <t>2. Zobowiązania warunkowe</t>
  </si>
  <si>
    <t>2.2. Na rzecz pozostałych jednostek (z tytułu)</t>
  </si>
  <si>
    <t>2.1. Na rzecz jednostek powiązanych (z tytułu)</t>
  </si>
  <si>
    <t xml:space="preserve">    - udzielonych gwarancji i poręczeń</t>
  </si>
  <si>
    <t>3. Inne (z tytułu)</t>
  </si>
  <si>
    <t>Pozycje  pozabilansowe, razem</t>
  </si>
  <si>
    <t xml:space="preserve">      - od jednostek powiązanych</t>
  </si>
  <si>
    <t>1. Zysk ze zbycia niefinansowych aktywów trwałych</t>
  </si>
  <si>
    <t>2. Dotacje</t>
  </si>
  <si>
    <t>3. Inne przychody operacyjne</t>
  </si>
  <si>
    <t>1. Strata ze zbycia niefinansowych aktywów trwałych</t>
  </si>
  <si>
    <t>2. Aktualizacja wartosci aktywów niefinansowych</t>
  </si>
  <si>
    <t>3. Inne koszty operacyjne</t>
  </si>
  <si>
    <t>X. Przychody finansowe</t>
  </si>
  <si>
    <t>1. Dywidendy i udziały w zyskach</t>
  </si>
  <si>
    <t>2. Odsetki, w tym:</t>
  </si>
  <si>
    <t>3. Zysk ze zbycia inwestycji</t>
  </si>
  <si>
    <t>4. Aktualizacja wartości inwestycji</t>
  </si>
  <si>
    <t>5. Inne</t>
  </si>
  <si>
    <t>XI. Koszty finansowe</t>
  </si>
  <si>
    <t>1. Odsetki, w tym:</t>
  </si>
  <si>
    <t>2. Strata ze zbycia inwestycji</t>
  </si>
  <si>
    <t>3. Aktualizacja wartości inwestycji</t>
  </si>
  <si>
    <t>4. Inne</t>
  </si>
  <si>
    <t>XII. Zysk (strata) na działalności gospodarczej (IX+X+XI+XII-XIII)</t>
  </si>
  <si>
    <t>XIII. Wynik zdarzeń nadzwyczajnych (XV.1. - XV.2.)</t>
  </si>
  <si>
    <t>XIV. Zysk (strata) brutto</t>
  </si>
  <si>
    <t>XV. Podatek dochodowy</t>
  </si>
  <si>
    <t>a) część bieżąca</t>
  </si>
  <si>
    <t>b) część odroczona</t>
  </si>
  <si>
    <t>XVI. Pozostałe obowiązkowe zmniejszenia zysku (zwiększenia straty)</t>
  </si>
  <si>
    <t>XVII. Udział w zyskach (stratach) netto jednostek podporządkowanych wycenianych metodą praw własności</t>
  </si>
  <si>
    <t>XVIII. Zysk (strata) netto</t>
  </si>
  <si>
    <t>Zysk (strata) netto (zanualizowany)</t>
  </si>
  <si>
    <t>Średnia ważona rozwodniona liczba akcji zwykłych</t>
  </si>
  <si>
    <t>Rozwodniony zysk (strata) na jedną akcję zwykłą</t>
  </si>
  <si>
    <t>I. Kapitał własny na początek okresu (BO)</t>
  </si>
  <si>
    <t>I.a. Kapitał własny na początek okresu (BO), po uzgodnieniu do danych porównywalnych</t>
  </si>
  <si>
    <t>1. Kapitał zakładowy na początek okresu</t>
  </si>
  <si>
    <t>1.1. Zmiany kapitału zakładowego</t>
  </si>
  <si>
    <t>1.2. Kapitał zakładowy na koniec okresu</t>
  </si>
  <si>
    <t>2. Należne wpłaty na kapitał zakładowy na początek okresu</t>
  </si>
  <si>
    <t>2.1. Zmiana należnych wpłat na kapitału zakładowy</t>
  </si>
  <si>
    <t>2.2. Należne wpłaty na kapitału zakładowy na koniec okresu</t>
  </si>
  <si>
    <t>3. Akcje własne na początek okresu</t>
  </si>
  <si>
    <t>3.1. Zmiany akcji własnych</t>
  </si>
  <si>
    <t xml:space="preserve">b) zmniejszenia </t>
  </si>
  <si>
    <t xml:space="preserve">a) zwiększenia </t>
  </si>
  <si>
    <t>3.2. Akcje własne na koniec roku</t>
  </si>
  <si>
    <t>4. Kapitał zapasowy na początek okresu</t>
  </si>
  <si>
    <t>4.1. Zmiany stanu kapitału zapasowego</t>
  </si>
  <si>
    <t>z podziału zysku (ustawowo)</t>
  </si>
  <si>
    <t>z podziału zysku (ponad wymaganą ustawowo)</t>
  </si>
  <si>
    <t>pokrycia straty</t>
  </si>
  <si>
    <t>4.2. Kapitał zapasowy na koniec okresu</t>
  </si>
  <si>
    <t>5.Kapitał z aktualizacji wyceny na początek okresu</t>
  </si>
  <si>
    <t>5.1. Zmiany kapitału z aktualizacji wyceny</t>
  </si>
  <si>
    <t>zbycie środków trwałych</t>
  </si>
  <si>
    <t>5.2. Kapitał z aktualizacji wyceny na koniec okresu</t>
  </si>
  <si>
    <t>6.Pozostałe kapitały rezerwowe na początek okresu</t>
  </si>
  <si>
    <t>6.1. Zmiany stanu pozostałych kapitałów rezerwowych</t>
  </si>
  <si>
    <t>6.2.Pozostałe kapitały rezerwowe na koniec okresu</t>
  </si>
  <si>
    <t>7. Zysk (strata) z lat ubiegłych na początek okresu</t>
  </si>
  <si>
    <t>7.1. Zysk z lat ubiegłych na początek okresu</t>
  </si>
  <si>
    <t>7.2. Zysk z lat ubiegłych, na początek okresu, po uzgodnieniu do danych porównywalnych</t>
  </si>
  <si>
    <t>podział zysku z lat ubiegłych</t>
  </si>
  <si>
    <t>7.3. Zysk z lat ubiegłych na koniec okresu</t>
  </si>
  <si>
    <t>7.4. Strata z lat ubiegłych na początek okresu</t>
  </si>
  <si>
    <t>7.5. Strata z lat ubiegłych na poczatek okresu, po uzgodnieniu danych porównywalnych</t>
  </si>
  <si>
    <t>przeniesienie straty z lat ubiegłych</t>
  </si>
  <si>
    <t>7.6. Strata z lat ubiegłych na koniec okresu</t>
  </si>
  <si>
    <t>7.7. Zysk (strata) z lat ubiegłych na koniec okresu</t>
  </si>
  <si>
    <t>c) odpis z zysku</t>
  </si>
  <si>
    <t>II. Kapitał własny na koniec okresu (BZ )</t>
  </si>
  <si>
    <t>III. Kapitał własny, po uwzględnieniu proponowanego podziału zysku (pokrycia straty)</t>
  </si>
  <si>
    <t>1. Udział w (zyskach) stratach netto jednostek podporzadkowanych wycenianych metodą praw własnosci</t>
  </si>
  <si>
    <t xml:space="preserve">      2. Amortyzacja</t>
  </si>
  <si>
    <t xml:space="preserve">      3. (Zyski) straty z tytułu różnic kursowych</t>
  </si>
  <si>
    <t xml:space="preserve">      4. Odsetki i udział w zyskach (dywidendy)</t>
  </si>
  <si>
    <t xml:space="preserve">      5. (Zysk) strata z tytułu działalności inwestycyjnej</t>
  </si>
  <si>
    <t xml:space="preserve">      6. Zmiana stanu rezerw</t>
  </si>
  <si>
    <t xml:space="preserve">      7. Zmiana stanu zapasów</t>
  </si>
  <si>
    <t xml:space="preserve">      8. Zmiana stanu należności</t>
  </si>
  <si>
    <t xml:space="preserve">     9. Zmiana stanu zobowiązań krótkoterminowych (z wyjątkiem pożyczek i  kredytów)</t>
  </si>
  <si>
    <t xml:space="preserve">     10. Zmiana stanu rozliczeń międzyokresowych</t>
  </si>
  <si>
    <t xml:space="preserve">     11. Inne korekty</t>
  </si>
  <si>
    <t>III. Przepływy pieniężne netto z działalności operacyjnej (I-II)</t>
  </si>
  <si>
    <t xml:space="preserve">A. Przepływy środków pieniężnych z działalności operacyjnej - metoda pośrednia </t>
  </si>
  <si>
    <t xml:space="preserve">I. Wpływy </t>
  </si>
  <si>
    <t xml:space="preserve">      1. Zbycie wartości niematerialnych i prawnych oraz rzeczowych aktywów trwałych</t>
  </si>
  <si>
    <t xml:space="preserve">      2. Zbycie inwestycji w nieruchomości oraz wartości niematerialne i prawne</t>
  </si>
  <si>
    <t xml:space="preserve">      3. Z aktywów finansowych, w tym:</t>
  </si>
  <si>
    <t xml:space="preserve">       - zbycie aktywów finansowych</t>
  </si>
  <si>
    <t xml:space="preserve">       - dywidendy i udziały w zyskach</t>
  </si>
  <si>
    <t xml:space="preserve">       - spłata udzielonych pozyczek długoterminowych</t>
  </si>
  <si>
    <t xml:space="preserve">       - odsetki</t>
  </si>
  <si>
    <t xml:space="preserve">       - inne wpływy z aktywów finansowych</t>
  </si>
  <si>
    <t xml:space="preserve">      4. Inne wpływy inwestycyjne</t>
  </si>
  <si>
    <t xml:space="preserve">B. Przepływy środków pieniężnych z działalności inwestycyjnej </t>
  </si>
  <si>
    <t xml:space="preserve">II. Wydatki </t>
  </si>
  <si>
    <t xml:space="preserve">      1. Nabycie wartości niematerialnych i prawnych oraz rzeczowych aktywów trwałych</t>
  </si>
  <si>
    <t xml:space="preserve">      2. Inwestycje w nieruchomości oraz wartości niematerialne i prawne</t>
  </si>
  <si>
    <t xml:space="preserve">      3. Na aktywa finansowe, w tym:</t>
  </si>
  <si>
    <t xml:space="preserve">      a)  w jednostkach powiązanych</t>
  </si>
  <si>
    <t xml:space="preserve">      - nabycie aktywów finansowych</t>
  </si>
  <si>
    <t xml:space="preserve">      - udzielone pozyczki długoterminowe</t>
  </si>
  <si>
    <t xml:space="preserve">      b)  w pozostałych jednostkach</t>
  </si>
  <si>
    <r>
      <t xml:space="preserve">      4. In</t>
    </r>
    <r>
      <rPr>
        <b/>
        <i/>
        <sz val="9"/>
        <rFont val="Times New Roman CE"/>
        <family val="1"/>
      </rPr>
      <t xml:space="preserve">ne </t>
    </r>
    <r>
      <rPr>
        <b/>
        <sz val="9"/>
        <rFont val="Times New Roman CE"/>
        <family val="0"/>
      </rPr>
      <t>wydatki inwestycyjne</t>
    </r>
  </si>
  <si>
    <t>III. Przepływy pieniężne netto z działalności inwestycyjnej (I-II)</t>
  </si>
  <si>
    <t>C. Przepływy środków pieniężnych netto z działalności finansowej (I-II)</t>
  </si>
  <si>
    <t xml:space="preserve">      1. Wpływy netto z emisji akcji (wydania udziałów) i innych instrumentów kapitałów oraz dopłat do kapitału</t>
  </si>
  <si>
    <t xml:space="preserve">      2. Kredyty i pożyczki</t>
  </si>
  <si>
    <t xml:space="preserve">      3. Emisja dłużnych papierów wartościowych</t>
  </si>
  <si>
    <t xml:space="preserve">      4. Inne wpływy finansowe</t>
  </si>
  <si>
    <t xml:space="preserve">      1. Nabycie akcji własnych</t>
  </si>
  <si>
    <t xml:space="preserve">      2. Dywidendy i inne wypłaty na rzecz właścicieli</t>
  </si>
  <si>
    <t xml:space="preserve">      3. Inne, niż wypłaty na rzecz włascicieli, wydatki z tytułu podziału zysku </t>
  </si>
  <si>
    <t xml:space="preserve">      4. Spłaty kredytów i pożyczek</t>
  </si>
  <si>
    <t xml:space="preserve">      5. Wykup dłużnych papierów wartościowych</t>
  </si>
  <si>
    <t xml:space="preserve">      6. Z tytułu innych zobowiązań finansowych</t>
  </si>
  <si>
    <t xml:space="preserve">      7. Płatności zobowiązań z tytułu umów leasingu finansowego</t>
  </si>
  <si>
    <t xml:space="preserve">      8. Odsetki</t>
  </si>
  <si>
    <t xml:space="preserve">      9. Inne wydatki finansowe</t>
  </si>
  <si>
    <t>III. Przepływy pieniężne netto z działalności finansowej</t>
  </si>
  <si>
    <t>G. Środki pieniężne na koniec okresu (F+/- D): wtym:</t>
  </si>
  <si>
    <t xml:space="preserve">     - o ograniczonej możliwości dysponowania</t>
  </si>
  <si>
    <t>Zestawienie zmian w kapitale własnym (w tys. zł)</t>
  </si>
  <si>
    <t>a) zmiany przyjętych zasad (polityki) rachunkowości</t>
  </si>
  <si>
    <t>b) korekty błędów zasadniczych</t>
  </si>
  <si>
    <t>a) zwiększenia (z tytułu)</t>
  </si>
  <si>
    <t xml:space="preserve"> emisji akcji</t>
  </si>
  <si>
    <t>b) zmniejszenia (z tytułu)</t>
  </si>
  <si>
    <t>umorzenia</t>
  </si>
  <si>
    <t>a) zwiększenie</t>
  </si>
  <si>
    <t>b) zmniejszenie</t>
  </si>
  <si>
    <t>a) zwiększenie (z tytułu)</t>
  </si>
  <si>
    <t xml:space="preserve"> emisji akcji powyżej wartości nominalnej</t>
  </si>
  <si>
    <t>b) zmniejszenie (z tytułu)</t>
  </si>
  <si>
    <t>8. Wynik netto</t>
  </si>
  <si>
    <t>a) zysk netto</t>
  </si>
  <si>
    <t>b) strata netto</t>
  </si>
  <si>
    <t>Formularz</t>
  </si>
  <si>
    <t xml:space="preserve">WYBRANE DANE FINANSOWE                                                                (rok bieżący)             </t>
  </si>
  <si>
    <t>I. Przychody netto ze sprzedaży produktów, towarów i materiałów</t>
  </si>
  <si>
    <t>II. Zysk (strata) na działalności operacyjnej</t>
  </si>
  <si>
    <t>III. Zysk (strata) brutto</t>
  </si>
  <si>
    <t>IV. Zysk (strata) netto</t>
  </si>
  <si>
    <t>A k t y w a</t>
  </si>
  <si>
    <t xml:space="preserve">      1. Zapasy</t>
  </si>
  <si>
    <t xml:space="preserve">      2. Należności krótkoterminowe</t>
  </si>
  <si>
    <t>A k t y w a  r a z e m</t>
  </si>
  <si>
    <t>P a s y w a</t>
  </si>
  <si>
    <t>I. Kapitał własny</t>
  </si>
  <si>
    <t xml:space="preserve">      8. Zysk (strata) netto</t>
  </si>
  <si>
    <t>P a s y w a  r a z e m</t>
  </si>
  <si>
    <t xml:space="preserve">RACHUNEK ZYSKÓW I STRAT </t>
  </si>
  <si>
    <t xml:space="preserve">      1. Przychody netto ze sprzedaży produktów</t>
  </si>
  <si>
    <t xml:space="preserve">      2. Przychody netto ze sprzedaży towarów i materiałów</t>
  </si>
  <si>
    <t>II. Koszty sprzedanych produktów, towarów i materiałów</t>
  </si>
  <si>
    <t xml:space="preserve">      1. Koszt wytworzenia sprzedanych produktów</t>
  </si>
  <si>
    <t xml:space="preserve">  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</si>
  <si>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</si>
  <si>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</si>
  <si>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</si>
  <si>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</si>
  <si>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</si>
  <si>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</si>
  <si>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IX. Zysk (strata) na działalności operacyjnej (VI+VII-VIII)</t>
  </si>
  <si>
    <t xml:space="preserve">      1. Zyski nadzwyczajne</t>
  </si>
  <si>
    <t xml:space="preserve">      2. Straty nadzwyczajne</t>
  </si>
  <si>
    <t xml:space="preserve">Średnia ważona liczba akcji zwykłych </t>
  </si>
  <si>
    <t>Zysk (strata) na jedną akcję zwykłą (w zł)</t>
  </si>
  <si>
    <t xml:space="preserve">RACHUNEK PRZEPŁYWU ŚRODKÓW PIENIĘŻNYCH   </t>
  </si>
  <si>
    <t xml:space="preserve">A. Przepływy pieniężne netto z działalności operacyjnej (I-II) - metoda bezpośrednia  </t>
  </si>
  <si>
    <t>I. Wpływy z działalności operacyjnej</t>
  </si>
  <si>
    <t xml:space="preserve">      1. Wpływy ze sprzedaży:</t>
  </si>
  <si>
    <t xml:space="preserve">          a) produktów</t>
  </si>
  <si>
    <t xml:space="preserve">          b) towarów</t>
  </si>
  <si>
    <t xml:space="preserve">          c)  materiałów</t>
  </si>
  <si>
    <t xml:space="preserve">      2. Wpływy z tytułu pozostałych przychodów operacyjnych</t>
  </si>
  <si>
    <t xml:space="preserve">      3. Wpływy z tytułu zdarzeń nadzwyczajnych</t>
  </si>
  <si>
    <t xml:space="preserve">      4. Pozostałe wpływy</t>
  </si>
  <si>
    <t>II. Wydatki z tytułu działalności operacyjnej</t>
  </si>
  <si>
    <t xml:space="preserve">      1. Nabycie:</t>
  </si>
  <si>
    <t xml:space="preserve">         a) towarów</t>
  </si>
  <si>
    <t xml:space="preserve">         b) materiałów</t>
  </si>
  <si>
    <t xml:space="preserve">      2. Zużycie energii</t>
  </si>
  <si>
    <t xml:space="preserve">      3. Nabycie usług obcych</t>
  </si>
  <si>
    <t xml:space="preserve">      4. Podatki i opłaty</t>
  </si>
  <si>
    <t xml:space="preserve">      5. Wynagrodzenia</t>
  </si>
  <si>
    <t xml:space="preserve">      6. Zapłata podatku dochodowego</t>
  </si>
  <si>
    <t xml:space="preserve">      7. Wydatki z tytułu pozostałych kosztów operacyjnych</t>
  </si>
  <si>
    <t xml:space="preserve">      8. Wydatki z tytułu zdarzeń nadzwyczajnych</t>
  </si>
  <si>
    <t xml:space="preserve">      9. Pozostałe wydatki</t>
  </si>
  <si>
    <t>I. Zysk (strata) netto</t>
  </si>
  <si>
    <t>II. Korekty razem</t>
  </si>
  <si>
    <t>D. Przepływy pieniężne netto, razem (A+/-B+/-C)</t>
  </si>
  <si>
    <t>E. Bilansowa zmiana stanu środków pieniężnych</t>
  </si>
  <si>
    <t xml:space="preserve">    - w  tym zmiana stanu środków pieniężnych z tytułu różnic kursowych od walut obcych</t>
  </si>
  <si>
    <t>F. Środki pieniężne na początek okresu</t>
  </si>
  <si>
    <t xml:space="preserve">ZOBOWIĄZANIA POZABILANSOWE  </t>
  </si>
  <si>
    <t xml:space="preserve">Podpis (-y) osoby (-ób) </t>
  </si>
  <si>
    <t xml:space="preserve">Podpis osoby odpowiedzialnej </t>
  </si>
  <si>
    <t>reprezentującej (-ych) Spółkę</t>
  </si>
  <si>
    <t>za prowadzenie rachunkowości Spółki</t>
  </si>
  <si>
    <t>Data .............................................</t>
  </si>
  <si>
    <r>
      <t xml:space="preserve">BILANS                                                                                                                             </t>
    </r>
    <r>
      <rPr>
        <b/>
        <sz val="9"/>
        <rFont val="Times New Roman CE"/>
        <family val="1"/>
      </rPr>
      <t>w tys. zł</t>
    </r>
  </si>
  <si>
    <t>-</t>
  </si>
  <si>
    <t xml:space="preserve">    - zobowiązanie inwestycyjne</t>
  </si>
  <si>
    <t xml:space="preserve">    - plan opcji menedżerskich</t>
  </si>
  <si>
    <t xml:space="preserve">         a) w jednostkach powiązanych</t>
  </si>
  <si>
    <t xml:space="preserve">         b) w pozostałych jednostkach</t>
  </si>
  <si>
    <t xml:space="preserve">stan na                31-03-02      koniec 1 kwartału           (rok ubiegły)              </t>
  </si>
  <si>
    <t>Uwaga! EMITENT!</t>
  </si>
  <si>
    <t>w zł</t>
  </si>
  <si>
    <t>w EURO</t>
  </si>
  <si>
    <t>!!!!</t>
  </si>
  <si>
    <t xml:space="preserve">stan na                30-06-03      koniec 2 kwartału           (rok bieżący)              </t>
  </si>
  <si>
    <t xml:space="preserve">stan na                30-06-02     koniec 2 kwartału           (rok ubiegły)              </t>
  </si>
  <si>
    <t xml:space="preserve">stan na                31-03-03     koniec 1 kwartału           (rok bieżący)              </t>
  </si>
  <si>
    <t xml:space="preserve">stan na                30-06-02      koniec 2 kwartału           (rok ubiegły)              </t>
  </si>
  <si>
    <t>2 kwartał          (rok bieżący)                         okres                   od 01-04-03                       do 30-06-03</t>
  </si>
  <si>
    <t>2 kwartał          (roku poprzedniego)                         okres                  od 01-04-02       do 30-06-02</t>
  </si>
  <si>
    <t>2 kwartały          (rok bieżący)                         okres                   od 01-01-03                       do 30-06-03</t>
  </si>
  <si>
    <t>2 kwartały          (roku poprzedniego)                         okres                  od 01-01-02               do 30-06-02</t>
  </si>
  <si>
    <t>2 kwartał          (rok bieżący)                         okres                       od 01-04-03       do 30-06-03</t>
  </si>
  <si>
    <t>2 kwartały          (rok bieżący)                         okres                       od 01-01-03       do 30-06-03</t>
  </si>
  <si>
    <t>2 kwartał          (roku poprzedniego)                         okres                    od 01-04-02       do 30-06-02</t>
  </si>
  <si>
    <t>2 kwartały          (roku poprzedniego)                         okres                        od 01-01-02            do 30-06-02</t>
  </si>
  <si>
    <t>2 kwartały          (rok bieżący)                         okres                    od 01-01-03       do 30-06-03</t>
  </si>
  <si>
    <t>2 kwartał          (rok bieżący)                         okres                    od 01-04-03       do 30-06-03</t>
  </si>
  <si>
    <t>2 kwartał          (roku poprzedniego)                         okres                 od 01-04-02       do 30-06-02</t>
  </si>
  <si>
    <t>2 kwartały          (roku poprzedniego)                         okres                        od 01-01-02              do 30-06-02</t>
  </si>
  <si>
    <t>SA-Q 2/2003</t>
  </si>
  <si>
    <t>kurs na 03-06-30</t>
  </si>
  <si>
    <t>kurs na 02-06-30</t>
  </si>
  <si>
    <t>średnia Q2 2002</t>
  </si>
  <si>
    <t>średnia Q2 2003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</si>
</sst>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0.0000"/>
    <numFmt numFmtId="166" formatCode="#,##0;\(#,##0\)"/>
    <numFmt numFmtId="167" formatCode="#,##0.00;\(#,##0.00\)"/>
    <numFmt numFmtId="168" formatCode="0.0000%"/>
    <numFmt numFmtId="169" formatCode="#,##0.0000;\(#,##0.0000\)"/>
    <numFmt numFmtId="170" formatCode="_-* #,##0\ _z_ł_-;\-* #,##0\ _z_ł_-;_-* &quot;-&quot;??\ _z_ł_-;_-@_-"/>
    <numFmt numFmtId="171" formatCode="#,##0.0;\(#,##0.0\)"/>
    <numFmt numFmtId="172" formatCode="#,##0.000;\(#,##0.000\)"/>
    <numFmt numFmtId="173" formatCode="dd\-mmm\-yy"/>
    <numFmt numFmtId="174" formatCode="dd\-mmm"/>
    <numFmt numFmtId="175" formatCode="mmm\-yy"/>
    <numFmt numFmtId="176" formatCode="#,##0;\-#,##0"/>
    <numFmt numFmtId="177" formatCode="#,##0.00;\-#,##0.00"/>
    <numFmt numFmtId="178" formatCode="#,##0.00;[Red]\-#,##0.00"/>
    <numFmt numFmtId="179" formatCode="#,##0&quot;zł&quot;;\-#,##0&quot;zł&quot;"/>
    <numFmt numFmtId="180" formatCode="#,##0&quot;zł&quot;;[Red]\-#,##0&quot;zł&quot;"/>
    <numFmt numFmtId="181" formatCode="#,##0.00&quot;zł&quot;;\-#,##0.00&quot;zł&quot;"/>
    <numFmt numFmtId="182" formatCode="#,##0.00&quot;zł&quot;;[Red]\-#,##0.00&quot;zł&quot;"/>
    <numFmt numFmtId="183" formatCode="d\.m\.yy"/>
    <numFmt numFmtId="184" formatCode="d\.mmm\.yy"/>
    <numFmt numFmtId="185" formatCode="d\.mmm"/>
    <numFmt numFmtId="186" formatCode="mmm\.yy"/>
    <numFmt numFmtId="187" formatCode="d\.m\.yy\ h:mm"/>
    <numFmt numFmtId="188" formatCode="#,##0.0;[Red]\-#,##0.0"/>
    <numFmt numFmtId="189" formatCode="0.00000"/>
    <numFmt numFmtId="190" formatCode="0.000"/>
    <numFmt numFmtId="191" formatCode="#,##0.0"/>
    <numFmt numFmtId="192" formatCode="_-* #,##0.0\ _z_ł_-;\-* #,##0.0\ _z_ł_-;_-* &quot;-&quot;??\ _z_ł_-;_-@_-"/>
    <numFmt numFmtId="193" formatCode="0.0"/>
    <numFmt numFmtId="194" formatCode="#,##0;\-\(#,##0\)"/>
    <numFmt numFmtId="195" formatCode="0.0%"/>
    <numFmt numFmtId="196" formatCode="0.000%"/>
    <numFmt numFmtId="197" formatCode="0.00000%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#,##0.000"/>
    <numFmt numFmtId="202" formatCode="#,##0.0000"/>
    <numFmt numFmtId="203" formatCode="#,##0.00000"/>
    <numFmt numFmtId="204" formatCode="_-* #,##0.000\ _z_ł_-;\-* #,##0.000\ _z_ł_-;_-* &quot;-&quot;??\ _z_ł_-;_-@_-"/>
    <numFmt numFmtId="205" formatCode="#,##0.000000"/>
    <numFmt numFmtId="206" formatCode="#,##0.0000000"/>
    <numFmt numFmtId="207" formatCode="#,##0.00000000"/>
    <numFmt numFmtId="208" formatCode="#,##0.000000000"/>
    <numFmt numFmtId="209" formatCode="#,##0.0000000000"/>
    <numFmt numFmtId="210" formatCode="#,##0.00000000000"/>
    <numFmt numFmtId="211" formatCode="#,##0.00000;\(#,##0.00000\)"/>
    <numFmt numFmtId="212" formatCode="0.000000"/>
    <numFmt numFmtId="213" formatCode="0.0000000"/>
    <numFmt numFmtId="214" formatCode="#,##0.00;\-\ #,##0.00;* @_-_-_-_-"/>
    <numFmt numFmtId="215" formatCode="#,##0.000;\-\ #,##0.000;* @_-_-_-_-"/>
  </numFmts>
  <fonts count="29">
    <font>
      <sz val="10"/>
      <name val="Arial CE"/>
      <family val="0"/>
    </font>
    <font>
      <sz val="10"/>
      <name val="MS Sans Serif"/>
      <family val="0"/>
    </font>
    <font>
      <sz val="9"/>
      <name val="Times New Roman"/>
      <family val="0"/>
    </font>
    <font>
      <b/>
      <sz val="14"/>
      <name val="Times New Roman CE"/>
      <family val="1"/>
    </font>
    <font>
      <sz val="9"/>
      <name val="Times New Roman CE"/>
      <family val="0"/>
    </font>
    <font>
      <sz val="8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color indexed="8"/>
      <name val="Times New Roman CE"/>
      <family val="0"/>
    </font>
    <font>
      <i/>
      <sz val="9"/>
      <name val="Times New Roman CE"/>
      <family val="0"/>
    </font>
    <font>
      <b/>
      <sz val="9"/>
      <color indexed="8"/>
      <name val="Times New Roman CE"/>
      <family val="0"/>
    </font>
    <font>
      <b/>
      <i/>
      <sz val="9"/>
      <name val="Times New Roman CE"/>
      <family val="0"/>
    </font>
    <font>
      <b/>
      <sz val="8"/>
      <name val="Times New Roman CE"/>
      <family val="0"/>
    </font>
    <font>
      <b/>
      <sz val="8"/>
      <name val="MS Sans Serif"/>
      <family val="0"/>
    </font>
    <font>
      <i/>
      <sz val="10"/>
      <name val="Times New Roman CE"/>
      <family val="0"/>
    </font>
    <font>
      <b/>
      <sz val="10"/>
      <name val="Arial CE"/>
      <family val="2"/>
    </font>
    <font>
      <sz val="9"/>
      <color indexed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Times New Roman CE"/>
      <family val="1"/>
    </font>
    <font>
      <sz val="9"/>
      <color indexed="12"/>
      <name val="Times New Roman CE"/>
      <family val="1"/>
    </font>
    <font>
      <sz val="9"/>
      <color indexed="48"/>
      <name val="Times New Roman CE"/>
      <family val="1"/>
    </font>
    <font>
      <b/>
      <sz val="9"/>
      <color indexed="12"/>
      <name val="Times New Roman CE"/>
      <family val="0"/>
    </font>
    <font>
      <sz val="9"/>
      <color indexed="12"/>
      <name val="Times New Roman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color indexed="10"/>
      <name val="Times New Roman CE"/>
      <family val="1"/>
    </font>
    <font>
      <b/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20" applyFont="1">
      <alignment/>
      <protection/>
    </xf>
    <xf numFmtId="0" fontId="3" fillId="0" borderId="0" xfId="20" applyFont="1" applyFill="1" applyAlignment="1">
      <alignment horizontal="right" vertical="center"/>
      <protection/>
    </xf>
    <xf numFmtId="0" fontId="4" fillId="0" borderId="0" xfId="20" applyFont="1" applyFill="1" applyAlignment="1">
      <alignment horizontal="left" vertical="center"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top" wrapText="1"/>
      <protection/>
    </xf>
    <xf numFmtId="0" fontId="8" fillId="0" borderId="2" xfId="20" applyFont="1" applyFill="1" applyBorder="1" applyAlignment="1">
      <alignment horizontal="left" vertical="center" wrapText="1"/>
      <protection/>
    </xf>
    <xf numFmtId="0" fontId="7" fillId="3" borderId="0" xfId="20" applyFont="1" applyFill="1">
      <alignment/>
      <protection/>
    </xf>
    <xf numFmtId="0" fontId="10" fillId="0" borderId="0" xfId="20" applyFont="1" applyFill="1" applyAlignment="1">
      <alignment horizontal="left" vertical="center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left" vertical="center"/>
      <protection/>
    </xf>
    <xf numFmtId="0" fontId="9" fillId="0" borderId="2" xfId="20" applyFont="1" applyFill="1" applyBorder="1" applyAlignment="1">
      <alignment horizontal="center" vertical="top" wrapText="1"/>
      <protection/>
    </xf>
    <xf numFmtId="0" fontId="11" fillId="0" borderId="2" xfId="20" applyFont="1" applyFill="1" applyBorder="1" applyAlignment="1">
      <alignment horizontal="center" vertical="top" wrapText="1"/>
      <protection/>
    </xf>
    <xf numFmtId="0" fontId="2" fillId="0" borderId="0" xfId="20" applyFont="1" applyFill="1">
      <alignment/>
      <protection/>
    </xf>
    <xf numFmtId="0" fontId="8" fillId="0" borderId="0" xfId="20" applyFont="1" applyFill="1" applyBorder="1" applyAlignment="1">
      <alignment horizontal="left" vertical="center" wrapText="1"/>
      <protection/>
    </xf>
    <xf numFmtId="0" fontId="6" fillId="0" borderId="2" xfId="20" applyFont="1" applyFill="1" applyBorder="1" applyAlignment="1">
      <alignment horizontal="left" vertical="center" wrapText="1"/>
      <protection/>
    </xf>
    <xf numFmtId="0" fontId="2" fillId="0" borderId="0" xfId="20" applyFont="1" applyBorder="1">
      <alignment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12" fillId="0" borderId="2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Protection="1">
      <alignment/>
      <protection locked="0"/>
    </xf>
    <xf numFmtId="0" fontId="8" fillId="0" borderId="0" xfId="20" applyFont="1" applyFill="1" applyAlignment="1">
      <alignment horizontal="centerContinuous" vertical="center"/>
      <protection/>
    </xf>
    <xf numFmtId="0" fontId="14" fillId="0" borderId="0" xfId="20" applyFont="1" applyFill="1" applyAlignment="1">
      <alignment horizontal="center"/>
      <protection/>
    </xf>
    <xf numFmtId="0" fontId="8" fillId="0" borderId="0" xfId="20" applyFont="1" applyFill="1" applyAlignment="1">
      <alignment horizontal="left" vertical="center"/>
      <protection/>
    </xf>
    <xf numFmtId="0" fontId="2" fillId="0" borderId="0" xfId="20" applyFont="1" applyFill="1" applyAlignment="1">
      <alignment horizontal="left" vertical="center"/>
      <protection/>
    </xf>
    <xf numFmtId="16" fontId="0" fillId="0" borderId="0" xfId="0" applyNumberFormat="1" applyAlignment="1">
      <alignment/>
    </xf>
    <xf numFmtId="0" fontId="16" fillId="0" borderId="0" xfId="0" applyFont="1" applyAlignment="1">
      <alignment/>
    </xf>
    <xf numFmtId="165" fontId="0" fillId="0" borderId="0" xfId="0" applyNumberFormat="1" applyAlignment="1">
      <alignment/>
    </xf>
    <xf numFmtId="166" fontId="4" fillId="0" borderId="2" xfId="20" applyNumberFormat="1" applyFont="1" applyBorder="1" applyProtection="1">
      <alignment/>
      <protection locked="0"/>
    </xf>
    <xf numFmtId="166" fontId="4" fillId="0" borderId="2" xfId="20" applyNumberFormat="1" applyFont="1" applyFill="1" applyBorder="1" applyProtection="1">
      <alignment/>
      <protection locked="0"/>
    </xf>
    <xf numFmtId="166" fontId="4" fillId="0" borderId="0" xfId="20" applyNumberFormat="1" applyFont="1" applyProtection="1">
      <alignment/>
      <protection locked="0"/>
    </xf>
    <xf numFmtId="166" fontId="9" fillId="2" borderId="2" xfId="20" applyNumberFormat="1" applyFont="1" applyFill="1" applyBorder="1" applyAlignment="1">
      <alignment horizontal="center" vertical="top" wrapText="1"/>
      <protection/>
    </xf>
    <xf numFmtId="166" fontId="9" fillId="0" borderId="2" xfId="20" applyNumberFormat="1" applyFont="1" applyFill="1" applyBorder="1" applyAlignment="1">
      <alignment horizontal="center" vertical="top" wrapText="1"/>
      <protection/>
    </xf>
    <xf numFmtId="166" fontId="4" fillId="0" borderId="2" xfId="20" applyNumberFormat="1" applyFont="1" applyBorder="1" applyAlignment="1" applyProtection="1">
      <alignment horizontal="right"/>
      <protection locked="0"/>
    </xf>
    <xf numFmtId="166" fontId="4" fillId="0" borderId="0" xfId="20" applyNumberFormat="1" applyFont="1" applyBorder="1" applyProtection="1">
      <alignment/>
      <protection locked="0"/>
    </xf>
    <xf numFmtId="166" fontId="3" fillId="0" borderId="0" xfId="20" applyNumberFormat="1" applyFont="1" applyAlignment="1">
      <alignment horizontal="left"/>
      <protection/>
    </xf>
    <xf numFmtId="166" fontId="9" fillId="2" borderId="3" xfId="20" applyNumberFormat="1" applyFont="1" applyFill="1" applyBorder="1" applyAlignment="1">
      <alignment horizontal="centerContinuous" vertical="top" wrapText="1"/>
      <protection/>
    </xf>
    <xf numFmtId="166" fontId="4" fillId="0" borderId="0" xfId="20" applyNumberFormat="1" applyFont="1" applyFill="1" applyBorder="1" applyProtection="1">
      <alignment/>
      <protection locked="0"/>
    </xf>
    <xf numFmtId="166" fontId="1" fillId="0" borderId="0" xfId="20" applyNumberFormat="1">
      <alignment/>
      <protection/>
    </xf>
    <xf numFmtId="166" fontId="2" fillId="0" borderId="0" xfId="20" applyNumberFormat="1" applyFont="1">
      <alignment/>
      <protection/>
    </xf>
    <xf numFmtId="167" fontId="4" fillId="0" borderId="2" xfId="20" applyNumberFormat="1" applyFont="1" applyBorder="1" applyAlignment="1" applyProtection="1">
      <alignment horizontal="right"/>
      <protection locked="0"/>
    </xf>
    <xf numFmtId="4" fontId="2" fillId="0" borderId="0" xfId="20" applyNumberFormat="1" applyFont="1">
      <alignment/>
      <protection/>
    </xf>
    <xf numFmtId="4" fontId="2" fillId="0" borderId="0" xfId="20" applyNumberFormat="1" applyFont="1" applyBorder="1">
      <alignment/>
      <protection/>
    </xf>
    <xf numFmtId="4" fontId="4" fillId="0" borderId="0" xfId="17" applyNumberFormat="1" applyFont="1" applyBorder="1" applyAlignment="1" applyProtection="1">
      <alignment/>
      <protection locked="0"/>
    </xf>
    <xf numFmtId="4" fontId="4" fillId="0" borderId="0" xfId="20" applyNumberFormat="1" applyFont="1" applyBorder="1" applyAlignment="1" applyProtection="1">
      <alignment horizontal="right"/>
      <protection locked="0"/>
    </xf>
    <xf numFmtId="2" fontId="2" fillId="0" borderId="0" xfId="20" applyNumberFormat="1" applyFont="1">
      <alignment/>
      <protection/>
    </xf>
    <xf numFmtId="14" fontId="0" fillId="0" borderId="0" xfId="0" applyNumberFormat="1" applyAlignment="1">
      <alignment/>
    </xf>
    <xf numFmtId="0" fontId="4" fillId="4" borderId="0" xfId="20" applyFont="1" applyFill="1" applyBorder="1" applyProtection="1">
      <alignment/>
      <protection locked="0"/>
    </xf>
    <xf numFmtId="0" fontId="2" fillId="4" borderId="0" xfId="20" applyFont="1" applyFill="1">
      <alignment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6" fontId="11" fillId="0" borderId="0" xfId="20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/>
    </xf>
    <xf numFmtId="166" fontId="4" fillId="0" borderId="0" xfId="20" applyNumberFormat="1" applyFont="1" applyFill="1" applyAlignment="1">
      <alignment horizontal="center"/>
      <protection/>
    </xf>
    <xf numFmtId="166" fontId="4" fillId="0" borderId="0" xfId="20" applyNumberFormat="1" applyFont="1" applyFill="1">
      <alignment/>
      <protection/>
    </xf>
    <xf numFmtId="4" fontId="4" fillId="0" borderId="2" xfId="17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4" fontId="4" fillId="0" borderId="2" xfId="0" applyNumberFormat="1" applyFont="1" applyFill="1" applyBorder="1" applyAlignment="1">
      <alignment/>
    </xf>
    <xf numFmtId="4" fontId="4" fillId="0" borderId="2" xfId="17" applyNumberFormat="1" applyFont="1" applyFill="1" applyBorder="1" applyAlignment="1" applyProtection="1">
      <alignment/>
      <protection locked="0"/>
    </xf>
    <xf numFmtId="166" fontId="8" fillId="0" borderId="0" xfId="20" applyNumberFormat="1" applyFont="1" applyFill="1" applyAlignment="1">
      <alignment horizontal="center" vertical="top"/>
      <protection/>
    </xf>
    <xf numFmtId="166" fontId="8" fillId="0" borderId="0" xfId="20" applyNumberFormat="1" applyFont="1" applyFill="1" applyAlignment="1" applyProtection="1">
      <alignment horizontal="center" vertical="top"/>
      <protection locked="0"/>
    </xf>
    <xf numFmtId="166" fontId="13" fillId="0" borderId="0" xfId="20" applyNumberFormat="1" applyFont="1" applyFill="1" applyAlignment="1" applyProtection="1">
      <alignment horizontal="center" vertical="top"/>
      <protection locked="0"/>
    </xf>
    <xf numFmtId="166" fontId="14" fillId="0" borderId="0" xfId="20" applyNumberFormat="1" applyFont="1" applyFill="1" applyAlignment="1">
      <alignment horizontal="center"/>
      <protection/>
    </xf>
    <xf numFmtId="166" fontId="2" fillId="0" borderId="0" xfId="20" applyNumberFormat="1" applyFont="1" applyFill="1">
      <alignment/>
      <protection/>
    </xf>
    <xf numFmtId="0" fontId="4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5" fillId="0" borderId="0" xfId="20" applyFont="1" applyFill="1" applyProtection="1">
      <alignment/>
      <protection locked="0"/>
    </xf>
    <xf numFmtId="0" fontId="8" fillId="0" borderId="2" xfId="20" applyFont="1" applyFill="1" applyBorder="1" applyAlignment="1">
      <alignment vertical="center" wrapText="1"/>
      <protection/>
    </xf>
    <xf numFmtId="0" fontId="16" fillId="0" borderId="0" xfId="0" applyFont="1" applyAlignment="1">
      <alignment/>
    </xf>
    <xf numFmtId="0" fontId="11" fillId="0" borderId="0" xfId="20" applyFont="1" applyFill="1" applyBorder="1" applyAlignment="1">
      <alignment horizontal="center" vertical="top" wrapText="1"/>
      <protection/>
    </xf>
    <xf numFmtId="0" fontId="4" fillId="0" borderId="2" xfId="20" applyFont="1" applyFill="1" applyBorder="1" applyProtection="1">
      <alignment/>
      <protection locked="0"/>
    </xf>
    <xf numFmtId="0" fontId="5" fillId="0" borderId="0" xfId="20" applyFont="1" applyFill="1">
      <alignment/>
      <protection/>
    </xf>
    <xf numFmtId="167" fontId="2" fillId="0" borderId="0" xfId="20" applyNumberFormat="1" applyFont="1">
      <alignment/>
      <protection/>
    </xf>
    <xf numFmtId="166" fontId="5" fillId="0" borderId="2" xfId="20" applyNumberFormat="1" applyFont="1" applyBorder="1" applyProtection="1">
      <alignment/>
      <protection locked="0"/>
    </xf>
    <xf numFmtId="166" fontId="4" fillId="0" borderId="2" xfId="20" applyNumberFormat="1" applyFont="1" applyBorder="1" applyProtection="1">
      <alignment/>
      <protection locked="0"/>
    </xf>
    <xf numFmtId="166" fontId="4" fillId="0" borderId="2" xfId="20" applyNumberFormat="1" applyFont="1" applyFill="1" applyBorder="1" applyProtection="1">
      <alignment/>
      <protection locked="0"/>
    </xf>
    <xf numFmtId="0" fontId="8" fillId="0" borderId="2" xfId="20" applyFont="1" applyFill="1" applyBorder="1" applyAlignment="1" quotePrefix="1">
      <alignment horizontal="left" vertical="center" wrapText="1"/>
      <protection/>
    </xf>
    <xf numFmtId="167" fontId="4" fillId="0" borderId="0" xfId="20" applyNumberFormat="1" applyFont="1" applyFill="1" applyBorder="1" applyProtection="1">
      <alignment/>
      <protection locked="0"/>
    </xf>
    <xf numFmtId="166" fontId="8" fillId="0" borderId="0" xfId="20" applyNumberFormat="1" applyFont="1" applyFill="1" applyBorder="1" applyAlignment="1">
      <alignment horizontal="left" vertical="center" wrapText="1"/>
      <protection/>
    </xf>
    <xf numFmtId="167" fontId="4" fillId="0" borderId="2" xfId="17" applyNumberFormat="1" applyFont="1" applyFill="1" applyBorder="1" applyAlignment="1" applyProtection="1">
      <alignment/>
      <protection locked="0"/>
    </xf>
    <xf numFmtId="167" fontId="5" fillId="0" borderId="2" xfId="20" applyNumberFormat="1" applyFont="1" applyBorder="1" applyProtection="1">
      <alignment/>
      <protection locked="0"/>
    </xf>
    <xf numFmtId="166" fontId="4" fillId="0" borderId="2" xfId="20" applyNumberFormat="1" applyFont="1" applyFill="1" applyBorder="1" applyAlignment="1" applyProtection="1">
      <alignment horizontal="right"/>
      <protection locked="0"/>
    </xf>
    <xf numFmtId="166" fontId="17" fillId="0" borderId="2" xfId="20" applyNumberFormat="1" applyFont="1" applyFill="1" applyBorder="1" applyAlignment="1" applyProtection="1">
      <alignment horizontal="right"/>
      <protection locked="0"/>
    </xf>
    <xf numFmtId="166" fontId="4" fillId="0" borderId="0" xfId="20" applyNumberFormat="1" applyFont="1" applyFill="1" applyBorder="1" applyAlignment="1" applyProtection="1">
      <alignment horizontal="right"/>
      <protection locked="0"/>
    </xf>
    <xf numFmtId="167" fontId="8" fillId="0" borderId="0" xfId="20" applyNumberFormat="1" applyFont="1" applyFill="1" applyBorder="1" applyAlignment="1" applyProtection="1">
      <alignment horizontal="right"/>
      <protection locked="0"/>
    </xf>
    <xf numFmtId="167" fontId="4" fillId="0" borderId="2" xfId="20" applyNumberFormat="1" applyFont="1" applyFill="1" applyBorder="1" applyAlignment="1">
      <alignment horizontal="right" vertical="top" wrapText="1"/>
      <protection/>
    </xf>
    <xf numFmtId="43" fontId="4" fillId="0" borderId="2" xfId="17" applyFont="1" applyFill="1" applyBorder="1" applyAlignment="1">
      <alignment horizontal="right" vertical="top" wrapText="1"/>
    </xf>
    <xf numFmtId="167" fontId="4" fillId="0" borderId="2" xfId="20" applyNumberFormat="1" applyFont="1" applyFill="1" applyBorder="1" applyProtection="1">
      <alignment/>
      <protection locked="0"/>
    </xf>
    <xf numFmtId="166" fontId="13" fillId="0" borderId="2" xfId="20" applyNumberFormat="1" applyFont="1" applyFill="1" applyBorder="1" applyAlignment="1">
      <alignment horizontal="center" vertical="top" wrapText="1"/>
      <protection/>
    </xf>
    <xf numFmtId="167" fontId="8" fillId="0" borderId="2" xfId="20" applyNumberFormat="1" applyFont="1" applyFill="1" applyBorder="1" applyAlignment="1" applyProtection="1">
      <alignment horizontal="right"/>
      <protection locked="0"/>
    </xf>
    <xf numFmtId="166" fontId="22" fillId="0" borderId="0" xfId="20" applyNumberFormat="1" applyFont="1" applyBorder="1" applyProtection="1">
      <alignment/>
      <protection locked="0"/>
    </xf>
    <xf numFmtId="0" fontId="8" fillId="0" borderId="0" xfId="20" applyFont="1" applyFill="1" applyBorder="1" applyAlignment="1">
      <alignment horizontal="center" vertical="top" wrapText="1"/>
      <protection/>
    </xf>
    <xf numFmtId="0" fontId="23" fillId="0" borderId="0" xfId="20" applyFont="1" applyFill="1" applyBorder="1" applyAlignment="1">
      <alignment horizontal="left" vertical="center" wrapText="1"/>
      <protection/>
    </xf>
    <xf numFmtId="4" fontId="24" fillId="0" borderId="0" xfId="20" applyNumberFormat="1" applyFont="1" applyBorder="1">
      <alignment/>
      <protection/>
    </xf>
    <xf numFmtId="167" fontId="4" fillId="0" borderId="2" xfId="0" applyNumberFormat="1" applyFont="1" applyFill="1" applyBorder="1" applyAlignment="1">
      <alignment/>
    </xf>
    <xf numFmtId="4" fontId="4" fillId="0" borderId="0" xfId="20" applyNumberFormat="1" applyFont="1" applyFill="1" applyBorder="1" applyAlignment="1" applyProtection="1">
      <alignment horizontal="right"/>
      <protection locked="0"/>
    </xf>
    <xf numFmtId="166" fontId="4" fillId="2" borderId="2" xfId="20" applyNumberFormat="1" applyFont="1" applyFill="1" applyBorder="1" applyProtection="1">
      <alignment/>
      <protection locked="0"/>
    </xf>
    <xf numFmtId="166" fontId="4" fillId="0" borderId="2" xfId="20" applyNumberFormat="1" applyFont="1" applyFill="1" applyBorder="1" applyAlignment="1">
      <alignment horizontal="right" vertical="center" wrapText="1"/>
      <protection/>
    </xf>
    <xf numFmtId="166" fontId="4" fillId="2" borderId="2" xfId="20" applyNumberFormat="1" applyFont="1" applyFill="1" applyBorder="1" applyAlignment="1" applyProtection="1">
      <alignment horizontal="right"/>
      <protection locked="0"/>
    </xf>
    <xf numFmtId="166" fontId="13" fillId="2" borderId="2" xfId="20" applyNumberFormat="1" applyFont="1" applyFill="1" applyBorder="1" applyAlignment="1">
      <alignment horizontal="center" vertical="top" wrapText="1"/>
      <protection/>
    </xf>
    <xf numFmtId="166" fontId="13" fillId="0" borderId="2" xfId="20" applyNumberFormat="1" applyFont="1" applyFill="1" applyBorder="1" applyAlignment="1">
      <alignment horizontal="center" vertical="top" wrapText="1"/>
      <protection/>
    </xf>
    <xf numFmtId="166" fontId="8" fillId="0" borderId="0" xfId="20" applyNumberFormat="1" applyFont="1" applyFill="1" applyBorder="1" applyAlignment="1">
      <alignment horizontal="center" vertical="top" wrapText="1"/>
      <protection/>
    </xf>
    <xf numFmtId="166" fontId="4" fillId="0" borderId="0" xfId="20" applyNumberFormat="1" applyFont="1" applyFill="1" applyBorder="1" applyProtection="1">
      <alignment/>
      <protection locked="0"/>
    </xf>
    <xf numFmtId="167" fontId="21" fillId="0" borderId="0" xfId="20" applyNumberFormat="1" applyFont="1" applyFill="1" applyBorder="1" applyAlignment="1" applyProtection="1">
      <alignment horizontal="right"/>
      <protection locked="0"/>
    </xf>
    <xf numFmtId="4" fontId="21" fillId="0" borderId="0" xfId="17" applyNumberFormat="1" applyFont="1" applyBorder="1" applyAlignment="1" applyProtection="1">
      <alignment horizontal="right"/>
      <protection locked="0"/>
    </xf>
    <xf numFmtId="4" fontId="21" fillId="0" borderId="0" xfId="20" applyNumberFormat="1" applyFont="1" applyFill="1" applyBorder="1" applyAlignment="1">
      <alignment horizontal="right" vertical="top" wrapText="1"/>
      <protection/>
    </xf>
    <xf numFmtId="4" fontId="21" fillId="0" borderId="0" xfId="17" applyNumberFormat="1" applyFont="1" applyBorder="1" applyAlignment="1" applyProtection="1">
      <alignment/>
      <protection locked="0"/>
    </xf>
    <xf numFmtId="4" fontId="21" fillId="0" borderId="0" xfId="20" applyNumberFormat="1" applyFont="1" applyBorder="1" applyAlignment="1" applyProtection="1">
      <alignment horizontal="right"/>
      <protection locked="0"/>
    </xf>
    <xf numFmtId="167" fontId="23" fillId="0" borderId="0" xfId="20" applyNumberFormat="1" applyFont="1" applyFill="1" applyBorder="1" applyAlignment="1" applyProtection="1">
      <alignment horizontal="right"/>
      <protection locked="0"/>
    </xf>
    <xf numFmtId="4" fontId="21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 wrapText="1"/>
    </xf>
    <xf numFmtId="0" fontId="8" fillId="0" borderId="4" xfId="20" applyFont="1" applyFill="1" applyBorder="1" applyAlignment="1">
      <alignment horizontal="center" vertical="top" wrapText="1"/>
      <protection/>
    </xf>
    <xf numFmtId="4" fontId="2" fillId="0" borderId="0" xfId="20" applyNumberFormat="1" applyFont="1" applyFill="1" applyBorder="1">
      <alignment/>
      <protection/>
    </xf>
    <xf numFmtId="166" fontId="9" fillId="0" borderId="0" xfId="20" applyNumberFormat="1" applyFont="1" applyFill="1" applyBorder="1" applyAlignment="1">
      <alignment horizontal="center" vertical="top" wrapText="1"/>
      <protection/>
    </xf>
    <xf numFmtId="4" fontId="4" fillId="0" borderId="0" xfId="17" applyNumberFormat="1" applyFont="1" applyFill="1" applyBorder="1" applyAlignment="1" applyProtection="1">
      <alignment horizontal="right"/>
      <protection locked="0"/>
    </xf>
    <xf numFmtId="166" fontId="13" fillId="2" borderId="2" xfId="20" applyNumberFormat="1" applyFont="1" applyFill="1" applyBorder="1" applyAlignment="1">
      <alignment horizontal="center" vertical="top" wrapText="1"/>
      <protection/>
    </xf>
    <xf numFmtId="0" fontId="13" fillId="0" borderId="2" xfId="20" applyFont="1" applyFill="1" applyBorder="1" applyAlignment="1">
      <alignment horizontal="center" vertical="top" wrapText="1"/>
      <protection/>
    </xf>
    <xf numFmtId="0" fontId="4" fillId="0" borderId="2" xfId="20" applyFont="1" applyFill="1" applyBorder="1" applyProtection="1">
      <alignment/>
      <protection locked="0"/>
    </xf>
    <xf numFmtId="214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167" fontId="10" fillId="0" borderId="0" xfId="20" applyNumberFormat="1" applyFont="1" applyBorder="1" applyProtection="1">
      <alignment/>
      <protection locked="0"/>
    </xf>
    <xf numFmtId="0" fontId="8" fillId="0" borderId="2" xfId="20" applyFont="1" applyFill="1" applyBorder="1" applyAlignment="1">
      <alignment horizontal="center" vertical="top" wrapText="1"/>
      <protection/>
    </xf>
    <xf numFmtId="214" fontId="2" fillId="0" borderId="2" xfId="0" applyNumberFormat="1" applyFont="1" applyFill="1" applyBorder="1" applyAlignment="1" applyProtection="1">
      <alignment horizontal="right"/>
      <protection locked="0"/>
    </xf>
    <xf numFmtId="214" fontId="26" fillId="3" borderId="2" xfId="0" applyNumberFormat="1" applyFont="1" applyFill="1" applyBorder="1" applyAlignment="1" applyProtection="1">
      <alignment horizontal="right"/>
      <protection locked="0"/>
    </xf>
    <xf numFmtId="167" fontId="8" fillId="0" borderId="2" xfId="20" applyNumberFormat="1" applyFont="1" applyFill="1" applyBorder="1" applyAlignment="1">
      <alignment horizontal="right" vertical="top" wrapText="1"/>
      <protection/>
    </xf>
    <xf numFmtId="2" fontId="8" fillId="0" borderId="2" xfId="20" applyNumberFormat="1" applyFont="1" applyFill="1" applyBorder="1" applyAlignment="1">
      <alignment horizontal="center" vertical="top" wrapText="1"/>
      <protection/>
    </xf>
    <xf numFmtId="214" fontId="2" fillId="0" borderId="2" xfId="0" applyNumberFormat="1" applyFont="1" applyFill="1" applyBorder="1" applyAlignment="1" applyProtection="1">
      <alignment horizontal="right" vertical="center"/>
      <protection locked="0"/>
    </xf>
    <xf numFmtId="166" fontId="21" fillId="0" borderId="0" xfId="20" applyNumberFormat="1" applyFont="1" applyFill="1" applyBorder="1" applyProtection="1">
      <alignment/>
      <protection locked="0"/>
    </xf>
    <xf numFmtId="167" fontId="10" fillId="0" borderId="0" xfId="20" applyNumberFormat="1" applyFont="1" applyFill="1" applyBorder="1" applyProtection="1">
      <alignment/>
      <protection locked="0"/>
    </xf>
    <xf numFmtId="0" fontId="2" fillId="0" borderId="0" xfId="20" applyFont="1" applyFill="1" applyBorder="1">
      <alignment/>
      <protection/>
    </xf>
    <xf numFmtId="166" fontId="13" fillId="0" borderId="0" xfId="20" applyNumberFormat="1" applyFont="1" applyFill="1" applyBorder="1" applyAlignment="1">
      <alignment horizontal="center" vertical="top" wrapText="1"/>
      <protection/>
    </xf>
    <xf numFmtId="166" fontId="13" fillId="0" borderId="0" xfId="20" applyNumberFormat="1" applyFont="1" applyFill="1" applyBorder="1" applyAlignment="1">
      <alignment horizontal="center" vertical="top" wrapText="1"/>
      <protection/>
    </xf>
    <xf numFmtId="21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0" xfId="20" applyNumberFormat="1" applyFont="1" applyFill="1" applyBorder="1" applyProtection="1">
      <alignment/>
      <protection locked="0"/>
    </xf>
    <xf numFmtId="167" fontId="8" fillId="0" borderId="0" xfId="20" applyNumberFormat="1" applyFont="1" applyFill="1" applyBorder="1" applyAlignment="1">
      <alignment horizontal="left" vertical="center" wrapText="1"/>
      <protection/>
    </xf>
    <xf numFmtId="167" fontId="20" fillId="0" borderId="0" xfId="20" applyNumberFormat="1" applyFont="1" applyFill="1" applyBorder="1" applyProtection="1">
      <alignment/>
      <protection locked="0"/>
    </xf>
    <xf numFmtId="166" fontId="20" fillId="0" borderId="0" xfId="20" applyNumberFormat="1" applyFont="1" applyFill="1" applyBorder="1" applyProtection="1">
      <alignment/>
      <protection locked="0"/>
    </xf>
    <xf numFmtId="166" fontId="27" fillId="0" borderId="0" xfId="20" applyNumberFormat="1" applyFont="1" applyFill="1" applyBorder="1" applyProtection="1">
      <alignment/>
      <protection locked="0"/>
    </xf>
    <xf numFmtId="166" fontId="4" fillId="0" borderId="5" xfId="20" applyNumberFormat="1" applyFont="1" applyBorder="1" applyProtection="1">
      <alignment/>
      <protection locked="0"/>
    </xf>
    <xf numFmtId="166" fontId="4" fillId="0" borderId="5" xfId="20" applyNumberFormat="1" applyFont="1" applyFill="1" applyBorder="1" applyProtection="1">
      <alignment/>
      <protection locked="0"/>
    </xf>
    <xf numFmtId="0" fontId="2" fillId="0" borderId="0" xfId="20" applyNumberFormat="1" applyFont="1">
      <alignment/>
      <protection/>
    </xf>
    <xf numFmtId="3" fontId="5" fillId="0" borderId="2" xfId="20" applyNumberFormat="1" applyFont="1" applyBorder="1" applyProtection="1">
      <alignment/>
      <protection locked="0"/>
    </xf>
    <xf numFmtId="3" fontId="2" fillId="0" borderId="0" xfId="20" applyNumberFormat="1" applyFont="1">
      <alignment/>
      <protection/>
    </xf>
    <xf numFmtId="0" fontId="7" fillId="0" borderId="0" xfId="20" applyNumberFormat="1" applyFont="1">
      <alignment/>
      <protection/>
    </xf>
    <xf numFmtId="0" fontId="6" fillId="2" borderId="2" xfId="20" applyFont="1" applyFill="1" applyBorder="1" applyAlignment="1">
      <alignment horizontal="center" vertical="top" wrapText="1"/>
      <protection/>
    </xf>
    <xf numFmtId="3" fontId="25" fillId="2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8" fillId="0" borderId="0" xfId="0" applyFont="1" applyAlignment="1">
      <alignment horizontal="right"/>
    </xf>
    <xf numFmtId="0" fontId="23" fillId="0" borderId="2" xfId="20" applyFont="1" applyFill="1" applyBorder="1" applyAlignment="1">
      <alignment horizontal="left" vertical="center" wrapText="1"/>
      <protection/>
    </xf>
    <xf numFmtId="0" fontId="24" fillId="0" borderId="0" xfId="20" applyFont="1">
      <alignment/>
      <protection/>
    </xf>
    <xf numFmtId="0" fontId="24" fillId="0" borderId="0" xfId="20" applyNumberFormat="1" applyFont="1">
      <alignment/>
      <protection/>
    </xf>
    <xf numFmtId="169" fontId="16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0" fontId="28" fillId="0" borderId="0" xfId="0" applyFont="1" applyAlignment="1">
      <alignment/>
    </xf>
    <xf numFmtId="214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214" fontId="25" fillId="3" borderId="6" xfId="0" applyNumberFormat="1" applyFont="1" applyFill="1" applyBorder="1" applyAlignment="1" applyProtection="1">
      <alignment horizontal="right" vertical="center" wrapText="1"/>
      <protection locked="0"/>
    </xf>
    <xf numFmtId="167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214" fontId="4" fillId="0" borderId="2" xfId="20" applyNumberFormat="1" applyFont="1" applyFill="1" applyBorder="1" applyProtection="1">
      <alignment/>
      <protection locked="0"/>
    </xf>
    <xf numFmtId="167" fontId="22" fillId="0" borderId="2" xfId="20" applyNumberFormat="1" applyFont="1" applyFill="1" applyBorder="1" applyAlignment="1" applyProtection="1">
      <alignment horizontal="right"/>
      <protection locked="0"/>
    </xf>
    <xf numFmtId="167" fontId="4" fillId="0" borderId="2" xfId="0" applyNumberFormat="1" applyFont="1" applyBorder="1" applyAlignment="1" applyProtection="1">
      <alignment horizontal="right"/>
      <protection locked="0"/>
    </xf>
    <xf numFmtId="167" fontId="4" fillId="0" borderId="5" xfId="0" applyNumberFormat="1" applyFont="1" applyBorder="1" applyAlignment="1" applyProtection="1">
      <alignment horizontal="right"/>
      <protection locked="0"/>
    </xf>
    <xf numFmtId="4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214" fontId="2" fillId="0" borderId="6" xfId="0" applyNumberFormat="1" applyFont="1" applyFill="1" applyBorder="1" applyAlignment="1" applyProtection="1">
      <alignment horizontal="right"/>
      <protection locked="0"/>
    </xf>
    <xf numFmtId="167" fontId="4" fillId="0" borderId="5" xfId="20" applyNumberFormat="1" applyFont="1" applyFill="1" applyBorder="1" applyAlignment="1" applyProtection="1">
      <alignment horizontal="right"/>
      <protection locked="0"/>
    </xf>
    <xf numFmtId="167" fontId="22" fillId="0" borderId="7" xfId="20" applyNumberFormat="1" applyFont="1" applyBorder="1" applyAlignment="1" applyProtection="1">
      <alignment horizontal="right"/>
      <protection locked="0"/>
    </xf>
    <xf numFmtId="167" fontId="4" fillId="0" borderId="7" xfId="20" applyNumberFormat="1" applyFont="1" applyBorder="1" applyAlignment="1" applyProtection="1">
      <alignment horizontal="right"/>
      <protection locked="0"/>
    </xf>
    <xf numFmtId="214" fontId="2" fillId="0" borderId="6" xfId="0" applyNumberFormat="1" applyFont="1" applyFill="1" applyBorder="1" applyAlignment="1" applyProtection="1">
      <alignment horizontal="right" vertical="center"/>
      <protection locked="0"/>
    </xf>
    <xf numFmtId="167" fontId="4" fillId="0" borderId="7" xfId="20" applyNumberFormat="1" applyFont="1" applyFill="1" applyBorder="1" applyAlignment="1" applyProtection="1">
      <alignment horizontal="right"/>
      <protection locked="0"/>
    </xf>
    <xf numFmtId="214" fontId="2" fillId="0" borderId="7" xfId="0" applyNumberFormat="1" applyFont="1" applyFill="1" applyBorder="1" applyAlignment="1" applyProtection="1">
      <alignment horizontal="right"/>
      <protection locked="0"/>
    </xf>
    <xf numFmtId="4" fontId="4" fillId="0" borderId="7" xfId="17" applyNumberFormat="1" applyFont="1" applyFill="1" applyBorder="1" applyAlignment="1" applyProtection="1">
      <alignment horizontal="right"/>
      <protection locked="0"/>
    </xf>
    <xf numFmtId="214" fontId="4" fillId="0" borderId="2" xfId="0" applyNumberFormat="1" applyFont="1" applyFill="1" applyBorder="1" applyAlignment="1" applyProtection="1">
      <alignment horizontal="right" vertical="center"/>
      <protection locked="0"/>
    </xf>
    <xf numFmtId="167" fontId="4" fillId="0" borderId="7" xfId="17" applyNumberFormat="1" applyFont="1" applyFill="1" applyBorder="1" applyAlignment="1" applyProtection="1">
      <alignment/>
      <protection locked="0"/>
    </xf>
    <xf numFmtId="167" fontId="4" fillId="0" borderId="7" xfId="0" applyNumberFormat="1" applyFont="1" applyFill="1" applyBorder="1" applyAlignment="1">
      <alignment/>
    </xf>
    <xf numFmtId="4" fontId="4" fillId="0" borderId="7" xfId="17" applyNumberFormat="1" applyFont="1" applyFill="1" applyBorder="1" applyAlignment="1" applyProtection="1">
      <alignment/>
      <protection locked="0"/>
    </xf>
    <xf numFmtId="4" fontId="4" fillId="0" borderId="7" xfId="0" applyNumberFormat="1" applyFont="1" applyFill="1" applyBorder="1" applyAlignment="1">
      <alignment/>
    </xf>
    <xf numFmtId="214" fontId="8" fillId="0" borderId="2" xfId="20" applyNumberFormat="1" applyFont="1" applyFill="1" applyBorder="1" applyProtection="1">
      <alignment/>
      <protection locked="0"/>
    </xf>
    <xf numFmtId="0" fontId="11" fillId="0" borderId="2" xfId="20" applyFont="1" applyFill="1" applyBorder="1" applyAlignment="1">
      <alignment horizontal="left" vertical="center" wrapText="1"/>
      <protection/>
    </xf>
    <xf numFmtId="166" fontId="17" fillId="0" borderId="2" xfId="20" applyNumberFormat="1" applyFont="1" applyBorder="1" applyAlignment="1" applyProtection="1">
      <alignment horizontal="right"/>
      <protection locked="0"/>
    </xf>
    <xf numFmtId="166" fontId="21" fillId="0" borderId="2" xfId="20" applyNumberFormat="1" applyFont="1" applyBorder="1" applyAlignment="1" applyProtection="1">
      <alignment horizontal="right"/>
      <protection locked="0"/>
    </xf>
  </cellXfs>
  <cellStyles count="11">
    <cellStyle name="Normal" xfId="0"/>
    <cellStyle name="Comma [0]" xfId="15"/>
    <cellStyle name="Currency [0]" xfId="16"/>
    <cellStyle name="Comma" xfId="17"/>
    <cellStyle name="Comma [0]" xfId="18"/>
    <cellStyle name="Hyperlink" xfId="19"/>
    <cellStyle name="Normalny_SA-Q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322</xdr:row>
      <xdr:rowOff>133350</xdr:rowOff>
    </xdr:from>
    <xdr:to>
      <xdr:col>5</xdr:col>
      <xdr:colOff>647700</xdr:colOff>
      <xdr:row>325</xdr:row>
      <xdr:rowOff>66675</xdr:rowOff>
    </xdr:to>
    <xdr:sp>
      <xdr:nvSpPr>
        <xdr:cNvPr id="1" name="Tekst 4"/>
        <xdr:cNvSpPr txBox="1">
          <a:spLocks noChangeArrowheads="1"/>
        </xdr:cNvSpPr>
      </xdr:nvSpPr>
      <xdr:spPr>
        <a:xfrm>
          <a:off x="457200" y="53844825"/>
          <a:ext cx="66008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Raport kwartalny powinien ponadto zawierać informacje określone w § 49 ust. 3 Rozporządzenia Rady Ministrów z dnia 22 grudnia 1998 r.- Dz. U. Nr 163, poz. 1160.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322</xdr:row>
      <xdr:rowOff>0</xdr:rowOff>
    </xdr:from>
    <xdr:to>
      <xdr:col>6</xdr:col>
      <xdr:colOff>647700</xdr:colOff>
      <xdr:row>322</xdr:row>
      <xdr:rowOff>0</xdr:rowOff>
    </xdr:to>
    <xdr:sp>
      <xdr:nvSpPr>
        <xdr:cNvPr id="1" name="Tekst 4"/>
        <xdr:cNvSpPr txBox="1">
          <a:spLocks noChangeArrowheads="1"/>
        </xdr:cNvSpPr>
      </xdr:nvSpPr>
      <xdr:spPr>
        <a:xfrm>
          <a:off x="457200" y="50768250"/>
          <a:ext cx="763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Raport kwartalny powinien ponadto zawierać informacje określone w § 49 ust. 3 Rozporządzenia Rady Ministrów z dnia 22 grudnia 1998 r.- Dz. U. Nr 163, poz. 1160.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40.75390625" style="24" customWidth="1"/>
    <col min="3" max="3" width="12.875" style="39" customWidth="1"/>
    <col min="4" max="4" width="13.75390625" style="62" customWidth="1"/>
    <col min="5" max="5" width="13.625" style="48" customWidth="1"/>
    <col min="6" max="6" width="13.875" style="48" customWidth="1"/>
    <col min="7" max="10" width="9.125" style="138" customWidth="1"/>
    <col min="11" max="16384" width="9.125" style="1" customWidth="1"/>
  </cols>
  <sheetData>
    <row r="1" spans="2:10" ht="18.75">
      <c r="B1" s="2" t="s">
        <v>220</v>
      </c>
      <c r="C1" s="35" t="s">
        <v>312</v>
      </c>
      <c r="D1" s="35"/>
      <c r="E1" s="52"/>
      <c r="F1" s="63"/>
      <c r="G1" s="63"/>
      <c r="H1" s="42"/>
      <c r="I1" s="1"/>
      <c r="J1" s="1"/>
    </row>
    <row r="2" spans="1:6" ht="51.75" customHeight="1">
      <c r="A2" s="4"/>
      <c r="B2" s="142" t="s">
        <v>221</v>
      </c>
      <c r="C2" s="31" t="str">
        <f>'Raport Q2-03'!C3</f>
        <v>stan na                30-06-03      koniec 2 kwartału           (rok bieżący)              </v>
      </c>
      <c r="D2" s="31" t="str">
        <f>'Raport Q2-03'!E3</f>
        <v>stan na                30-06-02     koniec 2 kwartału           (rok ubiegły)              </v>
      </c>
      <c r="E2" s="31" t="str">
        <f>'Raport Q2-03'!F3</f>
        <v>stan na                30-06-03      koniec 2 kwartału           (rok bieżący)              </v>
      </c>
      <c r="F2" s="31" t="str">
        <f>'Raport Q2-03'!G3</f>
        <v>stan na                30-06-02     koniec 2 kwartału           (rok ubiegły)              </v>
      </c>
    </row>
    <row r="3" spans="1:10" ht="12" customHeight="1">
      <c r="A3" s="4"/>
      <c r="B3" s="7" t="s">
        <v>222</v>
      </c>
      <c r="C3" s="139">
        <f>'Raport Q2-03'!C4/1000</f>
        <v>93.198</v>
      </c>
      <c r="D3" s="139">
        <f>'Raport Q2-03'!E4/1000</f>
        <v>12.8</v>
      </c>
      <c r="E3" s="139">
        <f>'Raport Q2-03'!F4/1000</f>
        <v>21.303860836171626</v>
      </c>
      <c r="F3" s="139">
        <f>'Raport Q2-03'!G4/1000</f>
        <v>3.374815439780637</v>
      </c>
      <c r="G3" s="140"/>
      <c r="H3" s="140"/>
      <c r="I3" s="140"/>
      <c r="J3" s="140"/>
    </row>
    <row r="4" spans="1:10" ht="12" customHeight="1">
      <c r="A4" s="4"/>
      <c r="B4" s="7" t="s">
        <v>223</v>
      </c>
      <c r="C4" s="139">
        <f>'Raport Q2-03'!C5/1000</f>
        <v>-455.05404</v>
      </c>
      <c r="D4" s="139">
        <f>'Raport Q2-03'!E5/1000</f>
        <v>-1366.23765</v>
      </c>
      <c r="E4" s="139">
        <f>'Raport Q2-03'!F5/1000</f>
        <v>-104.01948476466957</v>
      </c>
      <c r="F4" s="139">
        <f>'Raport Q2-03'!G5/1000</f>
        <v>-360.2187434085636</v>
      </c>
      <c r="G4" s="140"/>
      <c r="H4" s="140"/>
      <c r="I4" s="140"/>
      <c r="J4" s="140"/>
    </row>
    <row r="5" spans="1:10" ht="12.75">
      <c r="A5" s="8"/>
      <c r="B5" s="7" t="s">
        <v>224</v>
      </c>
      <c r="C5" s="139">
        <f>'Raport Q2-03'!C6/1000</f>
        <v>180.34883000000008</v>
      </c>
      <c r="D5" s="139">
        <f>'Raport Q2-03'!E6/1000</f>
        <v>-16291.29001</v>
      </c>
      <c r="E5" s="139">
        <f>'Raport Q2-03'!F6/1000</f>
        <v>41.22541659999545</v>
      </c>
      <c r="F5" s="139">
        <f>'Raport Q2-03'!G6/1000</f>
        <v>-4295.320082788441</v>
      </c>
      <c r="G5" s="140"/>
      <c r="H5" s="140"/>
      <c r="I5" s="140"/>
      <c r="J5" s="140"/>
    </row>
    <row r="6" spans="1:10" ht="12.75">
      <c r="A6" s="8"/>
      <c r="B6" s="7" t="s">
        <v>225</v>
      </c>
      <c r="C6" s="139">
        <f>'Raport Q2-03'!C7/1000</f>
        <v>180.34883000000008</v>
      </c>
      <c r="D6" s="139">
        <f>'Raport Q2-03'!E7/1000</f>
        <v>-16232.721529999999</v>
      </c>
      <c r="E6" s="139">
        <f>'Raport Q2-03'!F7/1000</f>
        <v>41.22541659999545</v>
      </c>
      <c r="F6" s="139">
        <f>'Raport Q2-03'!G7/1000</f>
        <v>-4279.878066336216</v>
      </c>
      <c r="G6" s="140"/>
      <c r="H6" s="140"/>
      <c r="I6" s="140"/>
      <c r="J6" s="140"/>
    </row>
    <row r="7" spans="1:10" ht="24">
      <c r="A7" s="8"/>
      <c r="B7" s="7" t="s">
        <v>0</v>
      </c>
      <c r="C7" s="139">
        <f>'Raport Q2-03'!C8/1000</f>
        <v>-742.2153300000001</v>
      </c>
      <c r="D7" s="139">
        <f>'Raport Q2-03'!E8/1000</f>
        <v>-1705.8345154005997</v>
      </c>
      <c r="E7" s="139">
        <f>'Raport Q2-03'!F8/1000</f>
        <v>-166.52800762844964</v>
      </c>
      <c r="F7" s="139">
        <f>'Raport Q2-03'!G8/1000</f>
        <v>-425.49063764949733</v>
      </c>
      <c r="G7" s="140"/>
      <c r="H7" s="140"/>
      <c r="I7" s="140"/>
      <c r="J7" s="140"/>
    </row>
    <row r="8" spans="1:10" ht="24">
      <c r="A8" s="8"/>
      <c r="B8" s="7" t="s">
        <v>1</v>
      </c>
      <c r="C8" s="139">
        <f>'Raport Q2-03'!C9/1000</f>
        <v>377.9654200000006</v>
      </c>
      <c r="D8" s="139">
        <f>'Raport Q2-03'!E9/1000</f>
        <v>-6021.124954599397</v>
      </c>
      <c r="E8" s="139">
        <f>'Raport Q2-03'!F9/1000</f>
        <v>84.80265200807732</v>
      </c>
      <c r="F8" s="139">
        <f>'Raport Q2-03'!G9/1000</f>
        <v>-1501.8644969193576</v>
      </c>
      <c r="G8" s="140"/>
      <c r="H8" s="140"/>
      <c r="I8" s="140"/>
      <c r="J8" s="140"/>
    </row>
    <row r="9" spans="1:10" ht="24">
      <c r="A9" s="8"/>
      <c r="B9" s="7" t="s">
        <v>2</v>
      </c>
      <c r="C9" s="139">
        <f>'Raport Q2-03'!C10/1000</f>
        <v>-1400</v>
      </c>
      <c r="D9" s="139">
        <f>'Raport Q2-03'!E10/1000</f>
        <v>0</v>
      </c>
      <c r="E9" s="139">
        <f>'Raport Q2-03'!F10/1000</f>
        <v>-314.11263181512226</v>
      </c>
      <c r="F9" s="139">
        <f>'Raport Q2-03'!G10/1000</f>
        <v>0</v>
      </c>
      <c r="G9" s="140"/>
      <c r="H9" s="140"/>
      <c r="I9" s="140"/>
      <c r="J9" s="140"/>
    </row>
    <row r="10" spans="1:10" ht="12.75">
      <c r="A10" s="8"/>
      <c r="B10" s="7" t="s">
        <v>3</v>
      </c>
      <c r="C10" s="139">
        <f>'Raport Q2-03'!C11/1000</f>
        <v>-1764.24991</v>
      </c>
      <c r="D10" s="139">
        <f>'Raport Q2-03'!E11/1000</f>
        <v>-7726.959469999997</v>
      </c>
      <c r="E10" s="139">
        <f>'Raport Q2-03'!F11/1000</f>
        <v>-395.8379874354947</v>
      </c>
      <c r="F10" s="139">
        <f>'Raport Q2-03'!G11/1000</f>
        <v>-1927.355134568855</v>
      </c>
      <c r="G10" s="140"/>
      <c r="H10" s="140"/>
      <c r="I10" s="140"/>
      <c r="J10" s="140"/>
    </row>
    <row r="11" spans="1:10" ht="12.75">
      <c r="A11" s="8"/>
      <c r="B11" s="7" t="s">
        <v>4</v>
      </c>
      <c r="C11" s="139">
        <f>'Raport Q2-03'!C12/1000</f>
        <v>34383.87406</v>
      </c>
      <c r="D11" s="139">
        <f>'Raport Q2-03'!E12/1000</f>
        <v>39819.94596</v>
      </c>
      <c r="E11" s="139">
        <f>'Raport Q2-03'!F12/1000</f>
        <v>7714.577980704511</v>
      </c>
      <c r="F11" s="139">
        <f>'Raport Q2-03'!G12/1000</f>
        <v>9932.390302062808</v>
      </c>
      <c r="G11" s="140"/>
      <c r="H11" s="140"/>
      <c r="I11" s="140"/>
      <c r="J11" s="140"/>
    </row>
    <row r="12" spans="1:10" ht="12.75">
      <c r="A12" s="8"/>
      <c r="B12" s="7" t="s">
        <v>5</v>
      </c>
      <c r="C12" s="139">
        <f>'Raport Q2-03'!C13/1000</f>
        <v>269.70356</v>
      </c>
      <c r="D12" s="139">
        <f>'Raport Q2-03'!E13/1000</f>
        <v>4402.32153</v>
      </c>
      <c r="E12" s="139">
        <f>'Raport Q2-03'!F13/1000</f>
        <v>60.51235360107696</v>
      </c>
      <c r="F12" s="139">
        <f>'Raport Q2-03'!G13/1000</f>
        <v>1098.082245391734</v>
      </c>
      <c r="G12" s="140"/>
      <c r="H12" s="140"/>
      <c r="I12" s="140"/>
      <c r="J12" s="140"/>
    </row>
    <row r="13" spans="1:10" ht="12.75">
      <c r="A13" s="8"/>
      <c r="B13" s="7" t="s">
        <v>6</v>
      </c>
      <c r="C13" s="139">
        <f>'Raport Q2-03'!C14/1000</f>
        <v>0</v>
      </c>
      <c r="D13" s="139">
        <f>'Raport Q2-03'!E14/1000</f>
        <v>0</v>
      </c>
      <c r="E13" s="139">
        <f>'Raport Q2-03'!F14/1000</f>
        <v>0</v>
      </c>
      <c r="F13" s="139">
        <f>'Raport Q2-03'!G14/1000</f>
        <v>0</v>
      </c>
      <c r="G13" s="140"/>
      <c r="H13" s="140"/>
      <c r="I13" s="140"/>
      <c r="J13" s="140"/>
    </row>
    <row r="14" spans="1:10" ht="12.75">
      <c r="A14" s="8"/>
      <c r="B14" s="7" t="s">
        <v>7</v>
      </c>
      <c r="C14" s="139">
        <f>'Raport Q2-03'!C15/1000</f>
        <v>109.38810000000001</v>
      </c>
      <c r="D14" s="139">
        <f>'Raport Q2-03'!E15/1000</f>
        <v>3650.10865</v>
      </c>
      <c r="E14" s="139">
        <f>'Raport Q2-03'!F15/1000</f>
        <v>24.542988557325558</v>
      </c>
      <c r="F14" s="139">
        <f>'Raport Q2-03'!G15/1000</f>
        <v>910.4558753835024</v>
      </c>
      <c r="G14" s="140"/>
      <c r="H14" s="140"/>
      <c r="I14" s="140"/>
      <c r="J14" s="140"/>
    </row>
    <row r="15" spans="1:10" ht="12.75">
      <c r="A15" s="8"/>
      <c r="B15" s="7" t="s">
        <v>8</v>
      </c>
      <c r="C15" s="139">
        <f>'Raport Q2-03'!C16/1000</f>
        <v>34114.1705</v>
      </c>
      <c r="D15" s="139">
        <f>'Raport Q2-03'!E16/1000</f>
        <v>35417.624429999996</v>
      </c>
      <c r="E15" s="139">
        <f>'Raport Q2-03'!F16/1000</f>
        <v>7654.065627103433</v>
      </c>
      <c r="F15" s="139">
        <f>'Raport Q2-03'!G16/1000</f>
        <v>8834.308056671074</v>
      </c>
      <c r="G15" s="140"/>
      <c r="H15" s="140"/>
      <c r="I15" s="140"/>
      <c r="J15" s="140"/>
    </row>
    <row r="16" spans="1:10" ht="12.75">
      <c r="A16" s="8"/>
      <c r="B16" s="7" t="s">
        <v>9</v>
      </c>
      <c r="C16" s="139">
        <f>'Raport Q2-03'!C17/1000</f>
        <v>37800</v>
      </c>
      <c r="D16" s="139">
        <f>'Raport Q2-03'!E17/1000</f>
        <v>37800</v>
      </c>
      <c r="E16" s="139">
        <f>'Raport Q2-03'!F17/1000</f>
        <v>8481.041059008303</v>
      </c>
      <c r="F16" s="139">
        <f>'Raport Q2-03'!G17/1000</f>
        <v>9428.550048639347</v>
      </c>
      <c r="G16" s="140"/>
      <c r="H16" s="140"/>
      <c r="I16" s="140"/>
      <c r="J16" s="140"/>
    </row>
    <row r="17" spans="1:6" ht="12.75">
      <c r="A17" s="8"/>
      <c r="B17" s="7" t="s">
        <v>10</v>
      </c>
      <c r="C17" s="139">
        <f>'Raport Q2-03'!C18</f>
        <v>37800000</v>
      </c>
      <c r="D17" s="139">
        <f>'Raport Q2-03'!E18</f>
        <v>37800000</v>
      </c>
      <c r="E17" s="139">
        <f>'Raport Q2-03'!F18</f>
        <v>37800000</v>
      </c>
      <c r="F17" s="139">
        <f>'Raport Q2-03'!G18</f>
        <v>37800000</v>
      </c>
    </row>
    <row r="18" spans="1:6" ht="12.75">
      <c r="A18" s="8"/>
      <c r="B18" s="7" t="s">
        <v>11</v>
      </c>
      <c r="C18" s="79">
        <f>'Raport Q2-03'!C19</f>
        <v>0.004771133068783071</v>
      </c>
      <c r="D18" s="79">
        <f>'Raport Q2-03'!E19</f>
        <v>-0.4294370775132275</v>
      </c>
      <c r="E18" s="79">
        <f>'Raport Q2-03'!F19</f>
        <v>0.0010906194867723665</v>
      </c>
      <c r="F18" s="79">
        <f>'Raport Q2-03'!G19</f>
        <v>-0.11322428746921205</v>
      </c>
    </row>
    <row r="19" spans="1:6" ht="24">
      <c r="A19" s="8"/>
      <c r="B19" s="7" t="s">
        <v>12</v>
      </c>
      <c r="C19" s="79"/>
      <c r="D19" s="79"/>
      <c r="E19" s="79"/>
      <c r="F19" s="79"/>
    </row>
    <row r="20" spans="1:6" ht="12.75">
      <c r="A20" s="8"/>
      <c r="B20" s="7" t="s">
        <v>13</v>
      </c>
      <c r="C20" s="79">
        <f>'Raport Q2-03'!C21</f>
        <v>0.9024912830687831</v>
      </c>
      <c r="D20" s="79">
        <f>'Raport Q2-03'!E21</f>
        <v>0.9369741912698413</v>
      </c>
      <c r="E20" s="79">
        <f>'Raport Q2-03'!F21</f>
        <v>0.2062978679838122</v>
      </c>
      <c r="F20" s="79">
        <f>'Raport Q2-03'!G21</f>
        <v>0.24704023182604967</v>
      </c>
    </row>
    <row r="21" spans="1:6" ht="12.75">
      <c r="A21" s="8"/>
      <c r="B21" s="7" t="s">
        <v>14</v>
      </c>
      <c r="C21" s="79"/>
      <c r="D21" s="79"/>
      <c r="E21" s="79"/>
      <c r="F21" s="79"/>
    </row>
    <row r="22" spans="1:6" ht="24">
      <c r="A22" s="8"/>
      <c r="B22" s="7" t="s">
        <v>15</v>
      </c>
      <c r="C22" s="72">
        <f>'Raport Q2-03'!C23/1000</f>
        <v>0</v>
      </c>
      <c r="D22" s="79">
        <f>'Raport Q2-03'!E23</f>
        <v>0</v>
      </c>
      <c r="E22" s="79">
        <f>'Raport Q2-03'!F23</f>
        <v>0</v>
      </c>
      <c r="F22" s="79">
        <f>'Raport Q2-03'!G23</f>
        <v>0</v>
      </c>
    </row>
    <row r="23" spans="2:6" ht="6" customHeight="1">
      <c r="B23" s="9"/>
      <c r="C23" s="30"/>
      <c r="D23" s="53"/>
      <c r="E23" s="63"/>
      <c r="F23" s="32"/>
    </row>
    <row r="24" spans="2:10" s="4" customFormat="1" ht="54" customHeight="1">
      <c r="B24" s="10" t="s">
        <v>285</v>
      </c>
      <c r="C24" s="31" t="str">
        <f>'Raport Q2-03'!C25</f>
        <v>stan na                30-06-03      koniec 2 kwartału           (rok bieżący)              </v>
      </c>
      <c r="D24" s="31" t="str">
        <f>'Raport Q2-03'!E25</f>
        <v>stan na                31-03-03     koniec 1 kwartału           (rok bieżący)              </v>
      </c>
      <c r="E24" s="31" t="str">
        <f>'Raport Q2-03'!F25</f>
        <v>stan na                30-06-02      koniec 2 kwartału           (rok ubiegły)              </v>
      </c>
      <c r="F24" s="31" t="str">
        <f>'Raport Q2-03'!G25</f>
        <v>stan na                31-03-02      koniec 1 kwartału           (rok ubiegły)              </v>
      </c>
      <c r="G24" s="141"/>
      <c r="H24" s="141"/>
      <c r="I24" s="141"/>
      <c r="J24" s="141"/>
    </row>
    <row r="25" spans="2:6" ht="12.75">
      <c r="B25" s="11" t="s">
        <v>226</v>
      </c>
      <c r="C25" s="32"/>
      <c r="D25" s="32"/>
      <c r="E25" s="13"/>
      <c r="F25" s="13"/>
    </row>
    <row r="26" spans="2:6" ht="12">
      <c r="B26" s="7" t="s">
        <v>16</v>
      </c>
      <c r="C26" s="81">
        <f>'Raport Q2-03'!C27/1000</f>
        <v>28941.20103</v>
      </c>
      <c r="D26" s="81">
        <f>'Raport Q2-03'!E27/1000</f>
        <v>28939.95787</v>
      </c>
      <c r="E26" s="81">
        <f>'Raport Q2-03'!F27/1000</f>
        <v>28956.01412</v>
      </c>
      <c r="F26" s="81">
        <f>'Raport Q2-03'!G27/1000</f>
        <v>35598.938369999996</v>
      </c>
    </row>
    <row r="27" spans="2:6" ht="12">
      <c r="B27" s="7" t="s">
        <v>17</v>
      </c>
      <c r="C27" s="81">
        <f>'Raport Q2-03'!C28/1000</f>
        <v>21.028200000000002</v>
      </c>
      <c r="D27" s="81">
        <f>'Raport Q2-03'!E28/1000</f>
        <v>25.160970000000002</v>
      </c>
      <c r="E27" s="81">
        <f>'Raport Q2-03'!F28/1000</f>
        <v>37.55928</v>
      </c>
      <c r="F27" s="81">
        <f>'Raport Q2-03'!G28/1000</f>
        <v>41.69205</v>
      </c>
    </row>
    <row r="28" spans="2:6" ht="12">
      <c r="B28" s="75" t="s">
        <v>18</v>
      </c>
      <c r="C28" s="81">
        <f>'Raport Q2-03'!C29/1000</f>
        <v>0</v>
      </c>
      <c r="D28" s="81">
        <f>'Raport Q2-03'!E29/1000</f>
        <v>0</v>
      </c>
      <c r="E28" s="81">
        <f>'Raport Q2-03'!F29/1000</f>
        <v>0</v>
      </c>
      <c r="F28" s="81">
        <f>'Raport Q2-03'!G29/1000</f>
        <v>0</v>
      </c>
    </row>
    <row r="29" spans="2:6" ht="12">
      <c r="B29" s="7" t="s">
        <v>19</v>
      </c>
      <c r="C29" s="81">
        <f>'Raport Q2-03'!C30/1000</f>
        <v>81.25347000000001</v>
      </c>
      <c r="D29" s="81">
        <f>'Raport Q2-03'!E30/1000</f>
        <v>79.25497999999999</v>
      </c>
      <c r="E29" s="81">
        <f>'Raport Q2-03'!F30/1000</f>
        <v>103.758</v>
      </c>
      <c r="F29" s="81">
        <f>'Raport Q2-03'!G30/1000</f>
        <v>19.82657</v>
      </c>
    </row>
    <row r="30" spans="2:6" ht="12">
      <c r="B30" s="7" t="s">
        <v>20</v>
      </c>
      <c r="C30" s="81">
        <f>'Raport Q2-03'!C31/1000</f>
        <v>0</v>
      </c>
      <c r="D30" s="81">
        <f>'Raport Q2-03'!E31/1000</f>
        <v>0</v>
      </c>
      <c r="E30" s="81">
        <f>'Raport Q2-03'!F31/1000</f>
        <v>0</v>
      </c>
      <c r="F30" s="81">
        <f>'Raport Q2-03'!G31/1000</f>
        <v>0</v>
      </c>
    </row>
    <row r="31" spans="2:6" ht="12">
      <c r="B31" s="7" t="s">
        <v>21</v>
      </c>
      <c r="C31" s="81">
        <f>'Raport Q2-03'!C32/1000</f>
        <v>0</v>
      </c>
      <c r="D31" s="81">
        <f>'Raport Q2-03'!E32/1000</f>
        <v>0</v>
      </c>
      <c r="E31" s="81">
        <f>'Raport Q2-03'!F32/1000</f>
        <v>0</v>
      </c>
      <c r="F31" s="81">
        <f>'Raport Q2-03'!G32/1000</f>
        <v>0</v>
      </c>
    </row>
    <row r="32" spans="2:6" ht="12">
      <c r="B32" s="7" t="s">
        <v>22</v>
      </c>
      <c r="C32" s="81">
        <f>'Raport Q2-03'!C33/1000</f>
        <v>0</v>
      </c>
      <c r="D32" s="81">
        <f>'Raport Q2-03'!E33/1000</f>
        <v>0</v>
      </c>
      <c r="E32" s="81">
        <f>'Raport Q2-03'!F33/1000</f>
        <v>0</v>
      </c>
      <c r="F32" s="81">
        <f>'Raport Q2-03'!G33/1000</f>
        <v>0</v>
      </c>
    </row>
    <row r="33" spans="2:6" ht="12">
      <c r="B33" s="7" t="s">
        <v>23</v>
      </c>
      <c r="C33" s="81">
        <f>'Raport Q2-03'!C34/1000</f>
        <v>28838.91936</v>
      </c>
      <c r="D33" s="81">
        <f>'Raport Q2-03'!E34/1000</f>
        <v>28835.54192</v>
      </c>
      <c r="E33" s="81">
        <f>'Raport Q2-03'!F34/1000</f>
        <v>28814.69684</v>
      </c>
      <c r="F33" s="81">
        <f>'Raport Q2-03'!G34/1000</f>
        <v>35442.34686</v>
      </c>
    </row>
    <row r="34" spans="2:6" ht="12">
      <c r="B34" s="7" t="s">
        <v>24</v>
      </c>
      <c r="C34" s="81">
        <f>'Raport Q2-03'!C35/1000</f>
        <v>0</v>
      </c>
      <c r="D34" s="81">
        <f>'Raport Q2-03'!E35/1000</f>
        <v>0</v>
      </c>
      <c r="E34" s="81">
        <f>'Raport Q2-03'!F35/1000</f>
        <v>0</v>
      </c>
      <c r="F34" s="81">
        <f>'Raport Q2-03'!G35/1000</f>
        <v>0</v>
      </c>
    </row>
    <row r="35" spans="2:6" ht="12">
      <c r="B35" s="7" t="s">
        <v>25</v>
      </c>
      <c r="C35" s="81">
        <f>'Raport Q2-03'!C36/1000</f>
        <v>0</v>
      </c>
      <c r="D35" s="81">
        <f>'Raport Q2-03'!E36/1000</f>
        <v>0</v>
      </c>
      <c r="E35" s="81">
        <f>'Raport Q2-03'!F36/1000</f>
        <v>0</v>
      </c>
      <c r="F35" s="81">
        <f>'Raport Q2-03'!G36/1000</f>
        <v>0</v>
      </c>
    </row>
    <row r="36" spans="2:6" ht="12">
      <c r="B36" s="7" t="s">
        <v>26</v>
      </c>
      <c r="C36" s="81">
        <f>'Raport Q2-03'!C37/1000</f>
        <v>28838.91936</v>
      </c>
      <c r="D36" s="81">
        <f>'Raport Q2-03'!E37/1000</f>
        <v>28835.54192</v>
      </c>
      <c r="E36" s="81">
        <f>'Raport Q2-03'!F37/1000</f>
        <v>28814.69684</v>
      </c>
      <c r="F36" s="81">
        <f>'Raport Q2-03'!G37/1000</f>
        <v>35442.34686</v>
      </c>
    </row>
    <row r="37" spans="2:6" ht="12">
      <c r="B37" s="7" t="s">
        <v>28</v>
      </c>
      <c r="C37" s="81">
        <f>'Raport Q2-03'!C38/1000</f>
        <v>28724.19243</v>
      </c>
      <c r="D37" s="81">
        <f>'Raport Q2-03'!E38/1000</f>
        <v>28724.19243</v>
      </c>
      <c r="E37" s="81">
        <f>'Raport Q2-03'!F38/1000</f>
        <v>28651.70371</v>
      </c>
      <c r="F37" s="81">
        <f>'Raport Q2-03'!G38/1000</f>
        <v>34891.348450000005</v>
      </c>
    </row>
    <row r="38" spans="2:6" ht="36">
      <c r="B38" s="75" t="s">
        <v>27</v>
      </c>
      <c r="C38" s="81">
        <f>'Raport Q2-03'!C39/1000</f>
        <v>0</v>
      </c>
      <c r="D38" s="81">
        <f>'Raport Q2-03'!E39/1000</f>
        <v>0</v>
      </c>
      <c r="E38" s="81">
        <f>'Raport Q2-03'!F39/1000</f>
        <v>0</v>
      </c>
      <c r="F38" s="81">
        <f>'Raport Q2-03'!G39/1000</f>
        <v>0</v>
      </c>
    </row>
    <row r="39" spans="2:6" ht="12">
      <c r="B39" s="7" t="s">
        <v>29</v>
      </c>
      <c r="C39" s="81">
        <f>'Raport Q2-03'!C40/1000</f>
        <v>114.72693</v>
      </c>
      <c r="D39" s="81">
        <f>'Raport Q2-03'!E40/1000</f>
        <v>111.34949</v>
      </c>
      <c r="E39" s="81">
        <f>'Raport Q2-03'!F40/1000</f>
        <v>162.99313</v>
      </c>
      <c r="F39" s="81">
        <f>'Raport Q2-03'!G40/1000</f>
        <v>550.99841</v>
      </c>
    </row>
    <row r="40" spans="2:6" ht="12">
      <c r="B40" s="7" t="s">
        <v>30</v>
      </c>
      <c r="C40" s="81">
        <f>'Raport Q2-03'!C41/1000</f>
        <v>0</v>
      </c>
      <c r="D40" s="81">
        <f>'Raport Q2-03'!E41/1000</f>
        <v>0</v>
      </c>
      <c r="E40" s="81">
        <f>'Raport Q2-03'!F41/1000</f>
        <v>0</v>
      </c>
      <c r="F40" s="81">
        <f>'Raport Q2-03'!G41/1000</f>
        <v>0</v>
      </c>
    </row>
    <row r="41" spans="2:6" ht="12">
      <c r="B41" s="7" t="s">
        <v>31</v>
      </c>
      <c r="C41" s="81">
        <f>'Raport Q2-03'!C42/1000</f>
        <v>0</v>
      </c>
      <c r="D41" s="81">
        <f>'Raport Q2-03'!E42/1000</f>
        <v>0</v>
      </c>
      <c r="E41" s="81">
        <f>'Raport Q2-03'!F42/1000</f>
        <v>0</v>
      </c>
      <c r="F41" s="81">
        <f>'Raport Q2-03'!G42/1000</f>
        <v>95.07289</v>
      </c>
    </row>
    <row r="42" spans="2:6" ht="24">
      <c r="B42" s="7" t="s">
        <v>32</v>
      </c>
      <c r="C42" s="81">
        <f>'Raport Q2-03'!C43/1000</f>
        <v>0</v>
      </c>
      <c r="D42" s="81">
        <f>'Raport Q2-03'!E43/1000</f>
        <v>0</v>
      </c>
      <c r="E42" s="81">
        <f>'Raport Q2-03'!F43/1000</f>
        <v>0</v>
      </c>
      <c r="F42" s="81">
        <f>'Raport Q2-03'!G43/1000</f>
        <v>95.07289</v>
      </c>
    </row>
    <row r="43" spans="2:6" ht="12">
      <c r="B43" s="7" t="s">
        <v>33</v>
      </c>
      <c r="C43" s="81">
        <f>'Raport Q2-03'!C44/1000</f>
        <v>0</v>
      </c>
      <c r="D43" s="81">
        <f>'Raport Q2-03'!E44/1000</f>
        <v>0</v>
      </c>
      <c r="E43" s="81">
        <f>'Raport Q2-03'!F44/1000</f>
        <v>0</v>
      </c>
      <c r="F43" s="81">
        <f>'Raport Q2-03'!G44/1000</f>
        <v>0</v>
      </c>
    </row>
    <row r="44" spans="2:6" ht="12">
      <c r="B44" s="7" t="s">
        <v>34</v>
      </c>
      <c r="C44" s="81">
        <f>'Raport Q2-03'!C45/1000</f>
        <v>5442.67303</v>
      </c>
      <c r="D44" s="81">
        <f>'Raport Q2-03'!E45/1000</f>
        <v>4874.265699999999</v>
      </c>
      <c r="E44" s="81">
        <f>'Raport Q2-03'!F45/1000</f>
        <v>10863.931839999997</v>
      </c>
      <c r="F44" s="81">
        <f>'Raport Q2-03'!G45/1000</f>
        <v>15266.550750000002</v>
      </c>
    </row>
    <row r="45" spans="2:6" ht="12">
      <c r="B45" s="7" t="s">
        <v>227</v>
      </c>
      <c r="C45" s="81">
        <f>'Raport Q2-03'!C46/1000</f>
        <v>0</v>
      </c>
      <c r="D45" s="81">
        <f>'Raport Q2-03'!E46/1000</f>
        <v>0</v>
      </c>
      <c r="E45" s="81">
        <f>'Raport Q2-03'!F46/1000</f>
        <v>0</v>
      </c>
      <c r="F45" s="81">
        <f>'Raport Q2-03'!G46/1000</f>
        <v>0</v>
      </c>
    </row>
    <row r="46" spans="2:6" ht="12">
      <c r="B46" s="7" t="s">
        <v>228</v>
      </c>
      <c r="C46" s="81">
        <f>'Raport Q2-03'!C47/1000</f>
        <v>892.5813499999999</v>
      </c>
      <c r="D46" s="81">
        <f>'Raport Q2-03'!E47/1000</f>
        <v>424.42116000000004</v>
      </c>
      <c r="E46" s="81">
        <f>'Raport Q2-03'!F47/1000</f>
        <v>831.74787</v>
      </c>
      <c r="F46" s="81">
        <f>'Raport Q2-03'!G47/1000</f>
        <v>569.64088</v>
      </c>
    </row>
    <row r="47" spans="2:6" ht="12">
      <c r="B47" s="7" t="s">
        <v>35</v>
      </c>
      <c r="C47" s="81">
        <f>'Raport Q2-03'!C48/1000</f>
        <v>40.221599999999995</v>
      </c>
      <c r="D47" s="81">
        <f>'Raport Q2-03'!E48/1000</f>
        <v>33.67652</v>
      </c>
      <c r="E47" s="81">
        <f>'Raport Q2-03'!F48/1000</f>
        <v>442.58196000000004</v>
      </c>
      <c r="F47" s="81">
        <f>'Raport Q2-03'!G48/1000</f>
        <v>94.05339</v>
      </c>
    </row>
    <row r="48" spans="2:6" ht="12">
      <c r="B48" s="7" t="s">
        <v>36</v>
      </c>
      <c r="C48" s="81">
        <f>'Raport Q2-03'!C49/1000</f>
        <v>852.35975</v>
      </c>
      <c r="D48" s="81">
        <f>'Raport Q2-03'!E49/1000</f>
        <v>390.74464</v>
      </c>
      <c r="E48" s="81">
        <f>'Raport Q2-03'!F49/1000</f>
        <v>389.16591</v>
      </c>
      <c r="F48" s="81">
        <f>'Raport Q2-03'!G49/1000</f>
        <v>475.58749</v>
      </c>
    </row>
    <row r="49" spans="2:6" ht="12">
      <c r="B49" s="7" t="s">
        <v>37</v>
      </c>
      <c r="C49" s="81">
        <f>'Raport Q2-03'!C50/1000</f>
        <v>4432.2019900000005</v>
      </c>
      <c r="D49" s="81">
        <f>'Raport Q2-03'!E50/1000</f>
        <v>4277.71836</v>
      </c>
      <c r="E49" s="81">
        <f>'Raport Q2-03'!F50/1000</f>
        <v>9772.950429999999</v>
      </c>
      <c r="F49" s="81">
        <f>'Raport Q2-03'!G50/1000</f>
        <v>14308.63739</v>
      </c>
    </row>
    <row r="50" spans="2:6" ht="12">
      <c r="B50" s="7" t="s">
        <v>38</v>
      </c>
      <c r="C50" s="81">
        <f>'Raport Q2-03'!C51/1000</f>
        <v>4432.2019900000005</v>
      </c>
      <c r="D50" s="81">
        <f>'Raport Q2-03'!E51/1000</f>
        <v>4277.71836</v>
      </c>
      <c r="E50" s="81">
        <f>'Raport Q2-03'!F51/1000</f>
        <v>9772.950429999999</v>
      </c>
      <c r="F50" s="81">
        <f>'Raport Q2-03'!G51/1000</f>
        <v>14308.63739</v>
      </c>
    </row>
    <row r="51" spans="2:6" ht="12">
      <c r="B51" s="7" t="s">
        <v>39</v>
      </c>
      <c r="C51" s="81">
        <f>'Raport Q2-03'!C52/1000</f>
        <v>3651.34652</v>
      </c>
      <c r="D51" s="81">
        <f>'Raport Q2-03'!E52/1000</f>
        <v>3286.6995899999997</v>
      </c>
      <c r="E51" s="81">
        <f>'Raport Q2-03'!F52/1000</f>
        <v>4754.3474400000005</v>
      </c>
      <c r="F51" s="81">
        <f>'Raport Q2-03'!G52/1000</f>
        <v>8105.031460000001</v>
      </c>
    </row>
    <row r="52" spans="2:6" ht="12">
      <c r="B52" s="7" t="s">
        <v>29</v>
      </c>
      <c r="C52" s="81">
        <f>'Raport Q2-03'!C53/1000</f>
        <v>1.89831</v>
      </c>
      <c r="D52" s="81">
        <f>'Raport Q2-03'!E53/1000</f>
        <v>2.39831</v>
      </c>
      <c r="E52" s="81">
        <f>'Raport Q2-03'!F53/1000</f>
        <v>4617.21297</v>
      </c>
      <c r="F52" s="81">
        <f>'Raport Q2-03'!G53/1000</f>
        <v>3929.87991</v>
      </c>
    </row>
    <row r="53" spans="2:6" ht="12">
      <c r="B53" s="7" t="s">
        <v>40</v>
      </c>
      <c r="C53" s="81">
        <f>'Raport Q2-03'!C54/1000</f>
        <v>778.95716</v>
      </c>
      <c r="D53" s="81">
        <f>'Raport Q2-03'!E54/1000</f>
        <v>988.62046</v>
      </c>
      <c r="E53" s="81">
        <f>'Raport Q2-03'!F54/1000</f>
        <v>401.39002</v>
      </c>
      <c r="F53" s="81">
        <f>'Raport Q2-03'!G54/1000</f>
        <v>2273.72602</v>
      </c>
    </row>
    <row r="54" spans="2:6" ht="12">
      <c r="B54" s="7" t="s">
        <v>41</v>
      </c>
      <c r="C54" s="81">
        <f>'Raport Q2-03'!C55/1000</f>
        <v>0</v>
      </c>
      <c r="D54" s="81">
        <f>'Raport Q2-03'!E55/1000</f>
        <v>0</v>
      </c>
      <c r="E54" s="81">
        <f>'Raport Q2-03'!F55/1000</f>
        <v>0</v>
      </c>
      <c r="F54" s="81">
        <f>'Raport Q2-03'!G55/1000</f>
        <v>0</v>
      </c>
    </row>
    <row r="55" spans="2:6" ht="24">
      <c r="B55" s="7" t="s">
        <v>42</v>
      </c>
      <c r="C55" s="81">
        <f>'Raport Q2-03'!C56/1000</f>
        <v>117.88969</v>
      </c>
      <c r="D55" s="81">
        <f>'Raport Q2-03'!E56/1000</f>
        <v>172.12618</v>
      </c>
      <c r="E55" s="81">
        <f>'Raport Q2-03'!F56/1000</f>
        <v>259.23354</v>
      </c>
      <c r="F55" s="81">
        <f>'Raport Q2-03'!G56/1000</f>
        <v>388.27248</v>
      </c>
    </row>
    <row r="56" spans="2:6" ht="12">
      <c r="B56" s="7" t="s">
        <v>229</v>
      </c>
      <c r="C56" s="81">
        <f>'Raport Q2-03'!C57/1000</f>
        <v>34383.87406</v>
      </c>
      <c r="D56" s="81">
        <f>'Raport Q2-03'!E57/1000</f>
        <v>33814.223569999995</v>
      </c>
      <c r="E56" s="81">
        <f>'Raport Q2-03'!F57/1000</f>
        <v>39819.94596</v>
      </c>
      <c r="F56" s="81">
        <f>'Raport Q2-03'!G57/1000</f>
        <v>50865.48912</v>
      </c>
    </row>
    <row r="57" spans="1:6" ht="6" customHeight="1">
      <c r="A57" s="14"/>
      <c r="B57" s="15"/>
      <c r="C57" s="82"/>
      <c r="D57" s="81"/>
      <c r="E57" s="81"/>
      <c r="F57" s="81"/>
    </row>
    <row r="58" spans="2:6" ht="12.75">
      <c r="B58" s="16" t="s">
        <v>230</v>
      </c>
      <c r="C58" s="80"/>
      <c r="D58" s="81"/>
      <c r="E58" s="81"/>
      <c r="F58" s="81"/>
    </row>
    <row r="59" spans="2:6" ht="12">
      <c r="B59" s="7" t="s">
        <v>231</v>
      </c>
      <c r="C59" s="80">
        <f>'Raport Q2-03'!C60/1000</f>
        <v>34114.1705</v>
      </c>
      <c r="D59" s="81">
        <f>'Raport Q2-03'!E60/1000</f>
        <v>32591.881910000004</v>
      </c>
      <c r="E59" s="81">
        <f>'Raport Q2-03'!F60/1000</f>
        <v>35417.624429999996</v>
      </c>
      <c r="F59" s="81">
        <f>'Raport Q2-03'!G60/1000</f>
        <v>50141.998100000004</v>
      </c>
    </row>
    <row r="60" spans="2:6" ht="12">
      <c r="B60" s="7" t="s">
        <v>43</v>
      </c>
      <c r="C60" s="80">
        <f>'Raport Q2-03'!C61/1000</f>
        <v>37800</v>
      </c>
      <c r="D60" s="81">
        <f>'Raport Q2-03'!E61/1000</f>
        <v>37800</v>
      </c>
      <c r="E60" s="81">
        <f>'Raport Q2-03'!F61/1000</f>
        <v>37800</v>
      </c>
      <c r="F60" s="81">
        <f>'Raport Q2-03'!G61/1000</f>
        <v>37800</v>
      </c>
    </row>
    <row r="61" spans="2:6" ht="24">
      <c r="B61" s="7" t="s">
        <v>44</v>
      </c>
      <c r="C61" s="80">
        <f>'Raport Q2-03'!C62/1000</f>
        <v>0</v>
      </c>
      <c r="D61" s="81">
        <f>'Raport Q2-03'!E62/1000</f>
        <v>0</v>
      </c>
      <c r="E61" s="81">
        <f>'Raport Q2-03'!F62/1000</f>
        <v>0</v>
      </c>
      <c r="F61" s="81">
        <f>'Raport Q2-03'!G62/1000</f>
        <v>0</v>
      </c>
    </row>
    <row r="62" spans="2:6" ht="12">
      <c r="B62" s="7" t="s">
        <v>45</v>
      </c>
      <c r="C62" s="80">
        <f>'Raport Q2-03'!C63/1000</f>
        <v>0</v>
      </c>
      <c r="D62" s="81">
        <f>'Raport Q2-03'!E63/1000</f>
        <v>-1400</v>
      </c>
      <c r="E62" s="81">
        <f>'Raport Q2-03'!F63/1000</f>
        <v>0</v>
      </c>
      <c r="F62" s="81">
        <f>'Raport Q2-03'!G63/1000</f>
        <v>0</v>
      </c>
    </row>
    <row r="63" spans="2:6" ht="12">
      <c r="B63" s="7" t="s">
        <v>46</v>
      </c>
      <c r="C63" s="80">
        <f>'Raport Q2-03'!C64/1000</f>
        <v>22050</v>
      </c>
      <c r="D63" s="81">
        <f>'Raport Q2-03'!E64/1000</f>
        <v>22050</v>
      </c>
      <c r="E63" s="81">
        <f>'Raport Q2-03'!F64/1000</f>
        <v>22050</v>
      </c>
      <c r="F63" s="81">
        <f>'Raport Q2-03'!G64/1000</f>
        <v>22050</v>
      </c>
    </row>
    <row r="64" spans="2:6" ht="12">
      <c r="B64" s="7" t="s">
        <v>47</v>
      </c>
      <c r="C64" s="80">
        <f>'Raport Q2-03'!C65/1000</f>
        <v>0</v>
      </c>
      <c r="D64" s="81">
        <f>'Raport Q2-03'!E65/1000</f>
        <v>0</v>
      </c>
      <c r="E64" s="81">
        <f>'Raport Q2-03'!F65/1000</f>
        <v>0</v>
      </c>
      <c r="F64" s="81">
        <f>'Raport Q2-03'!G65/1000</f>
        <v>0</v>
      </c>
    </row>
    <row r="65" spans="2:6" ht="12">
      <c r="B65" s="7" t="s">
        <v>48</v>
      </c>
      <c r="C65" s="80">
        <f>'Raport Q2-03'!C66/1000</f>
        <v>0</v>
      </c>
      <c r="D65" s="81">
        <f>'Raport Q2-03'!E66/1000</f>
        <v>0</v>
      </c>
      <c r="E65" s="81">
        <f>'Raport Q2-03'!F66/1000</f>
        <v>0</v>
      </c>
      <c r="F65" s="81">
        <f>'Raport Q2-03'!G66/1000</f>
        <v>0</v>
      </c>
    </row>
    <row r="66" spans="2:6" ht="12" customHeight="1">
      <c r="B66" s="7" t="s">
        <v>49</v>
      </c>
      <c r="C66" s="80">
        <f>'Raport Q2-03'!C67/1000</f>
        <v>-25916.17833</v>
      </c>
      <c r="D66" s="81">
        <f>'Raport Q2-03'!E67/1000</f>
        <v>-25916.17833</v>
      </c>
      <c r="E66" s="81">
        <f>'Raport Q2-03'!F67/1000</f>
        <v>-8199.65404</v>
      </c>
      <c r="F66" s="81">
        <f>'Raport Q2-03'!G67/1000</f>
        <v>-8199.65404</v>
      </c>
    </row>
    <row r="67" spans="2:6" ht="12">
      <c r="B67" s="7" t="s">
        <v>232</v>
      </c>
      <c r="C67" s="80">
        <f>'Raport Q2-03'!C68/1000</f>
        <v>180.34883</v>
      </c>
      <c r="D67" s="81">
        <f>'Raport Q2-03'!E68/1000</f>
        <v>58.06024000000115</v>
      </c>
      <c r="E67" s="81">
        <f>'Raport Q2-03'!F68/1000</f>
        <v>-16232.721529999999</v>
      </c>
      <c r="F67" s="81">
        <f>'Raport Q2-03'!G68/1000</f>
        <v>-1508.34786</v>
      </c>
    </row>
    <row r="68" spans="2:6" ht="12.75" customHeight="1">
      <c r="B68" s="7" t="s">
        <v>50</v>
      </c>
      <c r="C68" s="80">
        <f>'Raport Q2-03'!C69/1000</f>
        <v>0</v>
      </c>
      <c r="D68" s="81">
        <f>'Raport Q2-03'!E69/1000</f>
        <v>0</v>
      </c>
      <c r="E68" s="81">
        <f>'Raport Q2-03'!F69/1000</f>
        <v>0</v>
      </c>
      <c r="F68" s="81">
        <f>'Raport Q2-03'!G69/1000</f>
        <v>0</v>
      </c>
    </row>
    <row r="69" spans="2:6" ht="12">
      <c r="B69" s="7" t="s">
        <v>51</v>
      </c>
      <c r="C69" s="80">
        <f>'Raport Q2-03'!C70/1000</f>
        <v>269.70356</v>
      </c>
      <c r="D69" s="81">
        <f>'Raport Q2-03'!E70/1000</f>
        <v>1222.34166</v>
      </c>
      <c r="E69" s="81">
        <f>'Raport Q2-03'!F70/1000</f>
        <v>4402.32153</v>
      </c>
      <c r="F69" s="81">
        <f>'Raport Q2-03'!G70/1000</f>
        <v>723.49102</v>
      </c>
    </row>
    <row r="70" spans="1:6" ht="12">
      <c r="A70" s="17"/>
      <c r="B70" s="7" t="s">
        <v>52</v>
      </c>
      <c r="C70" s="80">
        <f>'Raport Q2-03'!C71/1000</f>
        <v>160.31546</v>
      </c>
      <c r="D70" s="81">
        <f>'Raport Q2-03'!E71/1000</f>
        <v>1034.42976</v>
      </c>
      <c r="E70" s="81">
        <f>'Raport Q2-03'!F71/1000</f>
        <v>629.3378</v>
      </c>
      <c r="F70" s="81">
        <f>'Raport Q2-03'!G71/1000</f>
        <v>561.1920799999999</v>
      </c>
    </row>
    <row r="71" spans="1:6" ht="24">
      <c r="A71" s="17"/>
      <c r="B71" s="7" t="s">
        <v>53</v>
      </c>
      <c r="C71" s="80">
        <f>'Raport Q2-03'!C72/1000</f>
        <v>160.31546</v>
      </c>
      <c r="D71" s="81">
        <f>'Raport Q2-03'!E72/1000</f>
        <v>160.31546</v>
      </c>
      <c r="E71" s="81">
        <f>'Raport Q2-03'!F72/1000</f>
        <v>45.3378</v>
      </c>
      <c r="F71" s="81">
        <f>'Raport Q2-03'!G72/1000</f>
        <v>198.97917</v>
      </c>
    </row>
    <row r="72" spans="1:6" ht="24">
      <c r="A72" s="17"/>
      <c r="B72" s="7" t="s">
        <v>54</v>
      </c>
      <c r="C72" s="80">
        <f>'Raport Q2-03'!C73/1000</f>
        <v>0</v>
      </c>
      <c r="D72" s="81">
        <f>'Raport Q2-03'!E73/1000</f>
        <v>0</v>
      </c>
      <c r="E72" s="81">
        <f>'Raport Q2-03'!F73/1000</f>
        <v>0</v>
      </c>
      <c r="F72" s="81">
        <f>'Raport Q2-03'!G73/1000</f>
        <v>0</v>
      </c>
    </row>
    <row r="73" spans="1:6" ht="12">
      <c r="A73" s="17"/>
      <c r="B73" s="7" t="s">
        <v>55</v>
      </c>
      <c r="C73" s="80">
        <f>'Raport Q2-03'!C74/1000</f>
        <v>0</v>
      </c>
      <c r="D73" s="81">
        <f>'Raport Q2-03'!E74/1000</f>
        <v>0</v>
      </c>
      <c r="E73" s="81">
        <f>'Raport Q2-03'!F74/1000</f>
        <v>0</v>
      </c>
      <c r="F73" s="81">
        <f>'Raport Q2-03'!G74/1000</f>
        <v>0</v>
      </c>
    </row>
    <row r="74" spans="1:6" ht="12">
      <c r="A74" s="17"/>
      <c r="B74" s="7" t="s">
        <v>56</v>
      </c>
      <c r="C74" s="80">
        <f>'Raport Q2-03'!C75/1000</f>
        <v>0</v>
      </c>
      <c r="D74" s="81">
        <f>'Raport Q2-03'!E75/1000</f>
        <v>0</v>
      </c>
      <c r="E74" s="81">
        <f>'Raport Q2-03'!F75/1000</f>
        <v>0</v>
      </c>
      <c r="F74" s="81">
        <f>'Raport Q2-03'!G75/1000</f>
        <v>0</v>
      </c>
    </row>
    <row r="75" spans="1:6" ht="12">
      <c r="A75" s="17"/>
      <c r="B75" s="7" t="s">
        <v>57</v>
      </c>
      <c r="C75" s="80">
        <f>'Raport Q2-03'!C76/1000</f>
        <v>0</v>
      </c>
      <c r="D75" s="81">
        <f>'Raport Q2-03'!E76/1000</f>
        <v>874.1143000000001</v>
      </c>
      <c r="E75" s="81">
        <f>'Raport Q2-03'!F76/1000</f>
        <v>584</v>
      </c>
      <c r="F75" s="81">
        <f>'Raport Q2-03'!G76/1000</f>
        <v>362.21290999999997</v>
      </c>
    </row>
    <row r="76" spans="1:6" ht="12">
      <c r="A76" s="17"/>
      <c r="B76" s="7" t="s">
        <v>58</v>
      </c>
      <c r="C76" s="80">
        <f>'Raport Q2-03'!C77/1000</f>
        <v>0</v>
      </c>
      <c r="D76" s="81">
        <f>'Raport Q2-03'!E77/1000</f>
        <v>0</v>
      </c>
      <c r="E76" s="81">
        <f>'Raport Q2-03'!F77/1000</f>
        <v>462</v>
      </c>
      <c r="F76" s="81">
        <f>'Raport Q2-03'!G77/1000</f>
        <v>0</v>
      </c>
    </row>
    <row r="77" spans="1:6" ht="12">
      <c r="A77" s="17"/>
      <c r="B77" s="7" t="s">
        <v>59</v>
      </c>
      <c r="C77" s="80">
        <f>'Raport Q2-03'!C78/1000</f>
        <v>0</v>
      </c>
      <c r="D77" s="81">
        <f>'Raport Q2-03'!E78/1000</f>
        <v>874.1143000000001</v>
      </c>
      <c r="E77" s="81">
        <f>'Raport Q2-03'!F78/1000</f>
        <v>122</v>
      </c>
      <c r="F77" s="81">
        <f>'Raport Q2-03'!G78/1000</f>
        <v>362.21290999999997</v>
      </c>
    </row>
    <row r="78" spans="2:6" ht="12">
      <c r="B78" s="7" t="s">
        <v>60</v>
      </c>
      <c r="C78" s="80">
        <f>'Raport Q2-03'!C79/1000</f>
        <v>0</v>
      </c>
      <c r="D78" s="81">
        <f>'Raport Q2-03'!E79/1000</f>
        <v>0</v>
      </c>
      <c r="E78" s="81">
        <f>'Raport Q2-03'!F79/1000</f>
        <v>0</v>
      </c>
      <c r="F78" s="81">
        <f>'Raport Q2-03'!G79/1000</f>
        <v>0</v>
      </c>
    </row>
    <row r="79" spans="2:6" ht="12">
      <c r="B79" s="7" t="s">
        <v>62</v>
      </c>
      <c r="C79" s="80">
        <f>'Raport Q2-03'!C80/1000</f>
        <v>0</v>
      </c>
      <c r="D79" s="81">
        <f>'Raport Q2-03'!E80/1000</f>
        <v>0</v>
      </c>
      <c r="E79" s="81">
        <f>'Raport Q2-03'!F80/1000</f>
        <v>0</v>
      </c>
      <c r="F79" s="81">
        <f>'Raport Q2-03'!G80/1000</f>
        <v>0</v>
      </c>
    </row>
    <row r="80" spans="2:6" ht="12">
      <c r="B80" s="7" t="s">
        <v>63</v>
      </c>
      <c r="C80" s="80">
        <f>'Raport Q2-03'!C81/1000</f>
        <v>0</v>
      </c>
      <c r="D80" s="81">
        <f>'Raport Q2-03'!E81/1000</f>
        <v>0</v>
      </c>
      <c r="E80" s="81">
        <f>'Raport Q2-03'!F81/1000</f>
        <v>0</v>
      </c>
      <c r="F80" s="81">
        <f>'Raport Q2-03'!G81/1000</f>
        <v>0</v>
      </c>
    </row>
    <row r="81" spans="2:6" ht="12">
      <c r="B81" s="7" t="s">
        <v>61</v>
      </c>
      <c r="C81" s="80">
        <f>'Raport Q2-03'!C82/1000</f>
        <v>109.38810000000001</v>
      </c>
      <c r="D81" s="81">
        <f>'Raport Q2-03'!E82/1000</f>
        <v>187.91190000000003</v>
      </c>
      <c r="E81" s="81">
        <f>'Raport Q2-03'!F82/1000</f>
        <v>3650.10865</v>
      </c>
      <c r="F81" s="81">
        <f>'Raport Q2-03'!G82/1000</f>
        <v>112.29894</v>
      </c>
    </row>
    <row r="82" spans="2:6" ht="12">
      <c r="B82" s="7" t="s">
        <v>64</v>
      </c>
      <c r="C82" s="80">
        <f>'Raport Q2-03'!C83/1000</f>
        <v>20</v>
      </c>
      <c r="D82" s="81">
        <f>'Raport Q2-03'!E83/1000</f>
        <v>115.06544</v>
      </c>
      <c r="E82" s="81">
        <f>'Raport Q2-03'!F83/1000</f>
        <v>3590.75782</v>
      </c>
      <c r="F82" s="81">
        <f>'Raport Q2-03'!G83/1000</f>
        <v>20.066290000000002</v>
      </c>
    </row>
    <row r="83" spans="2:6" ht="12">
      <c r="B83" s="7" t="s">
        <v>65</v>
      </c>
      <c r="C83" s="80">
        <f>'Raport Q2-03'!C84/1000</f>
        <v>89.38810000000001</v>
      </c>
      <c r="D83" s="81">
        <f>'Raport Q2-03'!E84/1000</f>
        <v>72.84646000000001</v>
      </c>
      <c r="E83" s="81">
        <f>'Raport Q2-03'!F84/1000</f>
        <v>59.35083</v>
      </c>
      <c r="F83" s="81">
        <f>'Raport Q2-03'!G84/1000</f>
        <v>92.23264999999999</v>
      </c>
    </row>
    <row r="84" spans="2:6" ht="12">
      <c r="B84" s="7" t="s">
        <v>66</v>
      </c>
      <c r="C84" s="80">
        <f>'Raport Q2-03'!C85/1000</f>
        <v>0</v>
      </c>
      <c r="D84" s="81">
        <f>'Raport Q2-03'!E85/1000</f>
        <v>0</v>
      </c>
      <c r="E84" s="81">
        <f>'Raport Q2-03'!F85/1000</f>
        <v>0</v>
      </c>
      <c r="F84" s="81">
        <f>'Raport Q2-03'!G85/1000</f>
        <v>0</v>
      </c>
    </row>
    <row r="85" spans="2:6" ht="12" customHeight="1">
      <c r="B85" s="7" t="s">
        <v>67</v>
      </c>
      <c r="C85" s="80">
        <f>'Raport Q2-03'!C86/1000</f>
        <v>0</v>
      </c>
      <c r="D85" s="81">
        <f>'Raport Q2-03'!E86/1000</f>
        <v>0</v>
      </c>
      <c r="E85" s="81">
        <f>'Raport Q2-03'!F86/1000</f>
        <v>122.87508</v>
      </c>
      <c r="F85" s="81">
        <f>'Raport Q2-03'!G86/1000</f>
        <v>50</v>
      </c>
    </row>
    <row r="86" spans="2:6" ht="12" customHeight="1">
      <c r="B86" s="7" t="s">
        <v>68</v>
      </c>
      <c r="C86" s="80">
        <f>'Raport Q2-03'!C87/1000</f>
        <v>0</v>
      </c>
      <c r="D86" s="81">
        <f>'Raport Q2-03'!E87/1000</f>
        <v>0</v>
      </c>
      <c r="E86" s="81">
        <f>'Raport Q2-03'!F87/1000</f>
        <v>0</v>
      </c>
      <c r="F86" s="81">
        <f>'Raport Q2-03'!G87/1000</f>
        <v>0</v>
      </c>
    </row>
    <row r="87" spans="2:6" ht="12" customHeight="1">
      <c r="B87" s="7" t="s">
        <v>69</v>
      </c>
      <c r="C87" s="80">
        <f>'Raport Q2-03'!C88/1000</f>
        <v>0</v>
      </c>
      <c r="D87" s="81">
        <f>'Raport Q2-03'!E88/1000</f>
        <v>0</v>
      </c>
      <c r="E87" s="81">
        <f>'Raport Q2-03'!F88/1000</f>
        <v>122.87508</v>
      </c>
      <c r="F87" s="81">
        <f>'Raport Q2-03'!G88/1000</f>
        <v>50</v>
      </c>
    </row>
    <row r="88" spans="2:6" ht="12" customHeight="1">
      <c r="B88" s="7" t="s">
        <v>58</v>
      </c>
      <c r="C88" s="80">
        <f>'Raport Q2-03'!C89/1000</f>
        <v>0</v>
      </c>
      <c r="D88" s="81">
        <f>'Raport Q2-03'!E89/1000</f>
        <v>0</v>
      </c>
      <c r="E88" s="81">
        <f>'Raport Q2-03'!F89/1000</f>
        <v>0</v>
      </c>
      <c r="F88" s="81">
        <f>'Raport Q2-03'!G89/1000</f>
        <v>0</v>
      </c>
    </row>
    <row r="89" spans="2:6" ht="12" customHeight="1">
      <c r="B89" s="7" t="s">
        <v>59</v>
      </c>
      <c r="C89" s="80">
        <f>'Raport Q2-03'!C90/1000</f>
        <v>0</v>
      </c>
      <c r="D89" s="81">
        <f>'Raport Q2-03'!E90/1000</f>
        <v>0</v>
      </c>
      <c r="E89" s="81">
        <f>'Raport Q2-03'!F90/1000</f>
        <v>122.87508</v>
      </c>
      <c r="F89" s="81">
        <f>'Raport Q2-03'!G90/1000</f>
        <v>50</v>
      </c>
    </row>
    <row r="90" spans="2:6" ht="12">
      <c r="B90" s="7" t="s">
        <v>233</v>
      </c>
      <c r="C90" s="80">
        <f>'Raport Q2-03'!C91/1000</f>
        <v>34383.87406</v>
      </c>
      <c r="D90" s="81">
        <f>'Raport Q2-03'!E91/1000</f>
        <v>33814.22357000001</v>
      </c>
      <c r="E90" s="81">
        <f>'Raport Q2-03'!F91/1000</f>
        <v>39819.94596</v>
      </c>
      <c r="F90" s="81">
        <f>'Raport Q2-03'!G91/1000</f>
        <v>50865.489120000006</v>
      </c>
    </row>
    <row r="91" spans="2:6" ht="6" customHeight="1">
      <c r="B91" s="15"/>
      <c r="C91" s="49"/>
      <c r="D91" s="81"/>
      <c r="E91" s="81"/>
      <c r="F91" s="81"/>
    </row>
    <row r="92" spans="2:6" ht="12">
      <c r="B92" s="7" t="s">
        <v>70</v>
      </c>
      <c r="C92" s="80">
        <f>'Raport Q2-03'!C93/1000</f>
        <v>34114.1705</v>
      </c>
      <c r="D92" s="81">
        <f>'Raport Q2-03'!E93/1000</f>
        <v>32591.881910000004</v>
      </c>
      <c r="E92" s="81">
        <f>'Raport Q2-03'!F93/1000</f>
        <v>35417.624429999996</v>
      </c>
      <c r="F92" s="81">
        <f>'Raport Q2-03'!G93/1000</f>
        <v>50141.998100000004</v>
      </c>
    </row>
    <row r="93" spans="2:6" ht="12">
      <c r="B93" s="7" t="s">
        <v>71</v>
      </c>
      <c r="C93" s="80">
        <f>'Raport Q2-03'!C94</f>
        <v>37800000</v>
      </c>
      <c r="D93" s="80">
        <f>'Raport Q2-03'!E94</f>
        <v>37800000</v>
      </c>
      <c r="E93" s="80">
        <f>'Raport Q2-03'!F94</f>
        <v>37800000</v>
      </c>
      <c r="F93" s="80">
        <f>'Raport Q2-03'!G94</f>
        <v>37800000</v>
      </c>
    </row>
    <row r="94" spans="2:6" ht="12">
      <c r="B94" s="7" t="s">
        <v>72</v>
      </c>
      <c r="C94" s="49">
        <f>'Raport Q2-03'!C95</f>
        <v>0.9024912830687831</v>
      </c>
      <c r="D94" s="49">
        <f>'Raport Q2-03'!E95</f>
        <v>0.8622190981481482</v>
      </c>
      <c r="E94" s="49">
        <f>'Raport Q2-03'!F95</f>
        <v>0.9369741912698413</v>
      </c>
      <c r="F94" s="49">
        <f>'Raport Q2-03'!G95</f>
        <v>1.3265078862433863</v>
      </c>
    </row>
    <row r="95" spans="2:6" ht="12">
      <c r="B95" s="7" t="s">
        <v>73</v>
      </c>
      <c r="C95" s="80">
        <f>'Raport Q2-03'!C96</f>
        <v>0</v>
      </c>
      <c r="D95" s="80">
        <f>'Raport Q2-03'!E96</f>
        <v>0</v>
      </c>
      <c r="E95" s="80">
        <f>'Raport Q2-03'!F96</f>
        <v>0</v>
      </c>
      <c r="F95" s="80">
        <f>'Raport Q2-03'!G96</f>
        <v>0</v>
      </c>
    </row>
    <row r="96" spans="2:6" ht="12">
      <c r="B96" s="7" t="s">
        <v>74</v>
      </c>
      <c r="C96" s="49">
        <f>'Raport Q2-03'!C97</f>
        <v>0</v>
      </c>
      <c r="D96" s="49">
        <f>'Raport Q2-03'!E97</f>
        <v>0</v>
      </c>
      <c r="E96" s="49">
        <f>'Raport Q2-03'!F97</f>
        <v>0</v>
      </c>
      <c r="F96" s="49">
        <f>'Raport Q2-03'!G97</f>
        <v>0</v>
      </c>
    </row>
    <row r="97" spans="2:6" ht="6" customHeight="1">
      <c r="B97" s="15"/>
      <c r="C97" s="34"/>
      <c r="D97" s="50"/>
      <c r="E97" s="20"/>
      <c r="F97" s="68"/>
    </row>
    <row r="98" spans="2:6" ht="52.5">
      <c r="B98" s="18" t="s">
        <v>279</v>
      </c>
      <c r="C98" s="31" t="str">
        <f>'Raport Q2-03'!C99</f>
        <v>stan na                30-06-03      koniec 2 kwartału           (rok bieżący)              </v>
      </c>
      <c r="D98" s="31" t="str">
        <f>'Raport Q2-03'!E99</f>
        <v>stan na                31-03-03     koniec 1 kwartału           (rok bieżący)              </v>
      </c>
      <c r="E98" s="31" t="str">
        <f>'Raport Q2-03'!F99</f>
        <v>stan na                30-06-02      koniec 2 kwartału           (rok ubiegły)              </v>
      </c>
      <c r="F98" s="31" t="str">
        <f>'Raport Q2-03'!G99</f>
        <v>stan na                31-03-02      koniec 1 kwartału           (rok ubiegły)              </v>
      </c>
    </row>
    <row r="99" spans="2:6" ht="12">
      <c r="B99" s="7" t="s">
        <v>75</v>
      </c>
      <c r="C99" s="73">
        <f>'Raport Q2-03'!C100/1000</f>
        <v>0</v>
      </c>
      <c r="D99" s="73">
        <f>'Raport Q2-03'!E100/1000</f>
        <v>0</v>
      </c>
      <c r="E99" s="73">
        <f>'Raport Q2-03'!F100/1000</f>
        <v>0</v>
      </c>
      <c r="F99" s="73">
        <f>'Raport Q2-03'!G100/1000</f>
        <v>0</v>
      </c>
    </row>
    <row r="100" spans="2:6" ht="12">
      <c r="B100" s="7" t="s">
        <v>76</v>
      </c>
      <c r="C100" s="73">
        <f>'Raport Q2-03'!C101/1000</f>
        <v>0</v>
      </c>
      <c r="D100" s="73">
        <f>'Raport Q2-03'!E101/1000</f>
        <v>0</v>
      </c>
      <c r="E100" s="73">
        <f>'Raport Q2-03'!F101/1000</f>
        <v>0</v>
      </c>
      <c r="F100" s="73">
        <f>'Raport Q2-03'!G101/1000</f>
        <v>0</v>
      </c>
    </row>
    <row r="101" spans="2:6" ht="12">
      <c r="B101" s="7" t="s">
        <v>77</v>
      </c>
      <c r="C101" s="73">
        <f>'Raport Q2-03'!C102/1000</f>
        <v>0</v>
      </c>
      <c r="D101" s="73">
        <f>'Raport Q2-03'!E102/1000</f>
        <v>0</v>
      </c>
      <c r="E101" s="73">
        <f>'Raport Q2-03'!F102/1000</f>
        <v>0</v>
      </c>
      <c r="F101" s="73">
        <f>'Raport Q2-03'!G102/1000</f>
        <v>0</v>
      </c>
    </row>
    <row r="102" spans="2:6" ht="12">
      <c r="B102" s="7" t="s">
        <v>78</v>
      </c>
      <c r="C102" s="73">
        <f>'Raport Q2-03'!C103/1000</f>
        <v>0</v>
      </c>
      <c r="D102" s="73">
        <f>'Raport Q2-03'!E103/1000</f>
        <v>0</v>
      </c>
      <c r="E102" s="73">
        <f>'Raport Q2-03'!F103/1000</f>
        <v>0</v>
      </c>
      <c r="F102" s="73">
        <f>'Raport Q2-03'!G103/1000</f>
        <v>0</v>
      </c>
    </row>
    <row r="103" spans="2:6" ht="12">
      <c r="B103" s="7" t="s">
        <v>77</v>
      </c>
      <c r="C103" s="73">
        <f>'Raport Q2-03'!C104/1000</f>
        <v>0</v>
      </c>
      <c r="D103" s="73">
        <f>'Raport Q2-03'!E104/1000</f>
        <v>0</v>
      </c>
      <c r="E103" s="73">
        <f>'Raport Q2-03'!F104/1000</f>
        <v>0</v>
      </c>
      <c r="F103" s="73">
        <f>'Raport Q2-03'!G104/1000</f>
        <v>0</v>
      </c>
    </row>
    <row r="104" spans="2:6" ht="12">
      <c r="B104" s="7" t="s">
        <v>79</v>
      </c>
      <c r="C104" s="73">
        <f>'Raport Q2-03'!C105/1000</f>
        <v>0</v>
      </c>
      <c r="D104" s="73">
        <f>'Raport Q2-03'!E105/1000</f>
        <v>0</v>
      </c>
      <c r="E104" s="73">
        <f>'Raport Q2-03'!F105/1000</f>
        <v>0</v>
      </c>
      <c r="F104" s="73">
        <f>'Raport Q2-03'!G105/1000</f>
        <v>2000</v>
      </c>
    </row>
    <row r="105" spans="2:6" ht="12">
      <c r="B105" s="7" t="s">
        <v>81</v>
      </c>
      <c r="C105" s="73">
        <f>'Raport Q2-03'!C106/1000</f>
        <v>0</v>
      </c>
      <c r="D105" s="73">
        <f>'Raport Q2-03'!E106/1000</f>
        <v>0</v>
      </c>
      <c r="E105" s="73">
        <f>'Raport Q2-03'!F106/1000</f>
        <v>0</v>
      </c>
      <c r="F105" s="73">
        <f>'Raport Q2-03'!G106/1000</f>
        <v>2000</v>
      </c>
    </row>
    <row r="106" spans="2:6" ht="12">
      <c r="B106" s="75" t="s">
        <v>82</v>
      </c>
      <c r="C106" s="73">
        <f>'Raport Q2-03'!C107/1000</f>
        <v>0</v>
      </c>
      <c r="D106" s="73">
        <f>'Raport Q2-03'!E107/1000</f>
        <v>0</v>
      </c>
      <c r="E106" s="73">
        <f>'Raport Q2-03'!F107/1000</f>
        <v>0</v>
      </c>
      <c r="F106" s="73">
        <f>'Raport Q2-03'!G107/1000</f>
        <v>0</v>
      </c>
    </row>
    <row r="107" spans="2:6" ht="12">
      <c r="B107" s="75" t="s">
        <v>287</v>
      </c>
      <c r="C107" s="73">
        <f>'Raport Q2-03'!C108/1000</f>
        <v>0</v>
      </c>
      <c r="D107" s="73">
        <f>'Raport Q2-03'!E108/1000</f>
        <v>0</v>
      </c>
      <c r="E107" s="73">
        <f>'Raport Q2-03'!F108/1000</f>
        <v>0</v>
      </c>
      <c r="F107" s="73">
        <f>'Raport Q2-03'!G108/1000</f>
        <v>2000</v>
      </c>
    </row>
    <row r="108" spans="2:6" ht="12">
      <c r="B108" s="7" t="s">
        <v>80</v>
      </c>
      <c r="C108" s="73">
        <f>'Raport Q2-03'!C109/1000</f>
        <v>0</v>
      </c>
      <c r="D108" s="73">
        <f>'Raport Q2-03'!E109/1000</f>
        <v>0</v>
      </c>
      <c r="E108" s="73">
        <f>'Raport Q2-03'!F109/1000</f>
        <v>0</v>
      </c>
      <c r="F108" s="73">
        <f>'Raport Q2-03'!G109/1000</f>
        <v>0</v>
      </c>
    </row>
    <row r="109" spans="2:6" ht="12">
      <c r="B109" s="75" t="s">
        <v>82</v>
      </c>
      <c r="C109" s="73">
        <f>'Raport Q2-03'!C110/1000</f>
        <v>0</v>
      </c>
      <c r="D109" s="73">
        <f>'Raport Q2-03'!E110/1000</f>
        <v>0</v>
      </c>
      <c r="E109" s="73">
        <f>'Raport Q2-03'!F110/1000</f>
        <v>0</v>
      </c>
      <c r="F109" s="73">
        <f>'Raport Q2-03'!G110/1000</f>
        <v>0</v>
      </c>
    </row>
    <row r="110" spans="2:6" ht="12">
      <c r="B110" s="75" t="s">
        <v>288</v>
      </c>
      <c r="C110" s="73">
        <f>'Raport Q2-03'!C111/1000</f>
        <v>0</v>
      </c>
      <c r="D110" s="73">
        <f>'Raport Q2-03'!E111/1000</f>
        <v>0</v>
      </c>
      <c r="E110" s="73">
        <f>'Raport Q2-03'!F111/1000</f>
        <v>1400</v>
      </c>
      <c r="F110" s="73">
        <f>'Raport Q2-03'!G111/1000</f>
        <v>1722</v>
      </c>
    </row>
    <row r="111" spans="2:6" ht="12">
      <c r="B111" s="7" t="s">
        <v>83</v>
      </c>
      <c r="C111" s="73">
        <f>'Raport Q2-03'!C112/1000</f>
        <v>0</v>
      </c>
      <c r="D111" s="73">
        <f>'Raport Q2-03'!E112/1000</f>
        <v>0</v>
      </c>
      <c r="E111" s="73">
        <f>'Raport Q2-03'!F112/1000</f>
        <v>1400</v>
      </c>
      <c r="F111" s="73">
        <f>'Raport Q2-03'!G112/1000</f>
        <v>1722</v>
      </c>
    </row>
    <row r="112" spans="2:6" ht="12">
      <c r="B112" s="7" t="s">
        <v>84</v>
      </c>
      <c r="C112" s="73">
        <f>'Raport Q2-03'!C113/1000</f>
        <v>0</v>
      </c>
      <c r="D112" s="73">
        <f>'Raport Q2-03'!E113/1000</f>
        <v>0</v>
      </c>
      <c r="E112" s="73">
        <f>'Raport Q2-03'!F113/1000</f>
        <v>1400</v>
      </c>
      <c r="F112" s="73">
        <f>'Raport Q2-03'!G113/1000</f>
        <v>3722</v>
      </c>
    </row>
    <row r="113" spans="2:6" ht="6" customHeight="1">
      <c r="B113" s="15"/>
      <c r="C113" s="34"/>
      <c r="D113" s="50"/>
      <c r="E113" s="20"/>
      <c r="F113" s="68"/>
    </row>
    <row r="114" spans="2:6" ht="62.25" customHeight="1">
      <c r="B114" s="18" t="s">
        <v>234</v>
      </c>
      <c r="C114" s="31" t="str">
        <f>'Raport Q2-03'!C115</f>
        <v>2 kwartał          (rok bieżący)                         okres                   od 01-04-03                       do 30-06-03</v>
      </c>
      <c r="D114" s="31" t="str">
        <f>'Raport Q2-03'!E115</f>
        <v>2 kwartały          (rok bieżący)                         okres                   od 01-01-03                       do 30-06-03</v>
      </c>
      <c r="E114" s="31" t="str">
        <f>'Raport Q2-03'!F115</f>
        <v>2 kwartał          (roku poprzedniego)                         okres                  od 01-04-02       do 30-06-02</v>
      </c>
      <c r="F114" s="31" t="str">
        <f>'Raport Q2-03'!G115</f>
        <v>2 kwartały          (roku poprzedniego)                         okres                  od 01-01-02               do 30-06-02</v>
      </c>
    </row>
    <row r="115" spans="2:6" ht="12" customHeight="1">
      <c r="B115" s="7" t="s">
        <v>222</v>
      </c>
      <c r="C115" s="80">
        <f>'Raport Q2-03'!C116/1000</f>
        <v>51.198</v>
      </c>
      <c r="D115" s="80">
        <f>'Raport Q2-03'!E116/1000</f>
        <v>93.198</v>
      </c>
      <c r="E115" s="80">
        <f>'Raport Q2-03'!F116/1000</f>
        <v>2</v>
      </c>
      <c r="F115" s="80">
        <f>'Raport Q2-03'!G116/1000</f>
        <v>12.8</v>
      </c>
    </row>
    <row r="116" spans="2:6" ht="12" customHeight="1">
      <c r="B116" s="75" t="s">
        <v>85</v>
      </c>
      <c r="C116" s="80">
        <f>'Raport Q2-03'!C117/1000</f>
        <v>51.198</v>
      </c>
      <c r="D116" s="80">
        <f>'Raport Q2-03'!E117/1000</f>
        <v>93.198</v>
      </c>
      <c r="E116" s="80">
        <f>'Raport Q2-03'!F117/1000</f>
        <v>2</v>
      </c>
      <c r="F116" s="80">
        <f>'Raport Q2-03'!G117/1000</f>
        <v>12.8</v>
      </c>
    </row>
    <row r="117" spans="2:6" ht="12">
      <c r="B117" s="7" t="s">
        <v>235</v>
      </c>
      <c r="C117" s="80">
        <f>'Raport Q2-03'!C118/1000</f>
        <v>51.198</v>
      </c>
      <c r="D117" s="80">
        <f>'Raport Q2-03'!E118/1000</f>
        <v>93.198</v>
      </c>
      <c r="E117" s="80">
        <f>'Raport Q2-03'!F118/1000</f>
        <v>2</v>
      </c>
      <c r="F117" s="80">
        <f>'Raport Q2-03'!G118/1000</f>
        <v>12.8</v>
      </c>
    </row>
    <row r="118" spans="2:6" ht="12" customHeight="1">
      <c r="B118" s="7" t="s">
        <v>236</v>
      </c>
      <c r="C118" s="80">
        <f>'Raport Q2-03'!C119/1000</f>
        <v>0</v>
      </c>
      <c r="D118" s="80">
        <f>'Raport Q2-03'!E119/1000</f>
        <v>0</v>
      </c>
      <c r="E118" s="80">
        <f>'Raport Q2-03'!F119/1000</f>
        <v>0</v>
      </c>
      <c r="F118" s="80">
        <f>'Raport Q2-03'!G119/1000</f>
        <v>0</v>
      </c>
    </row>
    <row r="119" spans="2:6" ht="12" customHeight="1">
      <c r="B119" s="7" t="s">
        <v>237</v>
      </c>
      <c r="C119" s="80">
        <f>'Raport Q2-03'!C120/1000</f>
        <v>8.649899999999999</v>
      </c>
      <c r="D119" s="80">
        <f>'Raport Q2-03'!E120/1000</f>
        <v>8.649899999999999</v>
      </c>
      <c r="E119" s="80">
        <f>'Raport Q2-03'!F120/1000</f>
        <v>0</v>
      </c>
      <c r="F119" s="80">
        <f>'Raport Q2-03'!G120/1000</f>
        <v>0</v>
      </c>
    </row>
    <row r="120" spans="2:6" ht="12" customHeight="1">
      <c r="B120" s="75" t="s">
        <v>85</v>
      </c>
      <c r="C120" s="80">
        <f>'Raport Q2-03'!C121/1000</f>
        <v>0</v>
      </c>
      <c r="D120" s="80">
        <f>'Raport Q2-03'!E121/1000</f>
        <v>0</v>
      </c>
      <c r="E120" s="80">
        <f>'Raport Q2-03'!F121/1000</f>
        <v>0</v>
      </c>
      <c r="F120" s="80">
        <f>'Raport Q2-03'!G121/1000</f>
        <v>0</v>
      </c>
    </row>
    <row r="121" spans="2:6" ht="12">
      <c r="B121" s="7" t="s">
        <v>238</v>
      </c>
      <c r="C121" s="80">
        <f>'Raport Q2-03'!C122/1000</f>
        <v>8.649899999999999</v>
      </c>
      <c r="D121" s="80">
        <f>'Raport Q2-03'!E122/1000</f>
        <v>8.649899999999999</v>
      </c>
      <c r="E121" s="80">
        <f>'Raport Q2-03'!F122/1000</f>
        <v>0</v>
      </c>
      <c r="F121" s="80">
        <f>'Raport Q2-03'!G122/1000</f>
        <v>0</v>
      </c>
    </row>
    <row r="122" spans="2:6" ht="12">
      <c r="B122" s="7" t="s">
        <v>239</v>
      </c>
      <c r="C122" s="80">
        <f>'Raport Q2-03'!C123/1000</f>
        <v>0</v>
      </c>
      <c r="D122" s="80">
        <f>'Raport Q2-03'!E123/1000</f>
        <v>0</v>
      </c>
      <c r="E122" s="80">
        <f>'Raport Q2-03'!F123/1000</f>
        <v>0.066</v>
      </c>
      <c r="F122" s="80">
        <f>'Raport Q2-03'!G123/1000</f>
        <v>0.066</v>
      </c>
    </row>
    <row r="123" spans="2:6" ht="12">
      <c r="B123" s="7" t="s">
        <v>240</v>
      </c>
      <c r="C123" s="80">
        <f>'Raport Q2-03'!C124/1000</f>
        <v>42.548100000000005</v>
      </c>
      <c r="D123" s="80">
        <f>'Raport Q2-03'!E124/1000</f>
        <v>84.5481</v>
      </c>
      <c r="E123" s="80">
        <f>'Raport Q2-03'!F124/1000</f>
        <v>2</v>
      </c>
      <c r="F123" s="80">
        <f>'Raport Q2-03'!G124/1000</f>
        <v>12.8</v>
      </c>
    </row>
    <row r="124" spans="2:6" ht="12">
      <c r="B124" s="7" t="s">
        <v>241</v>
      </c>
      <c r="C124" s="80">
        <f>'Raport Q2-03'!C125/1000</f>
        <v>0</v>
      </c>
      <c r="D124" s="80">
        <f>'Raport Q2-03'!E125/1000</f>
        <v>0</v>
      </c>
      <c r="E124" s="80">
        <f>'Raport Q2-03'!F125/1000</f>
        <v>0</v>
      </c>
      <c r="F124" s="80">
        <f>'Raport Q2-03'!G125/1000</f>
        <v>0</v>
      </c>
    </row>
    <row r="125" spans="2:6" ht="12">
      <c r="B125" s="7" t="s">
        <v>242</v>
      </c>
      <c r="C125" s="80">
        <f>'Raport Q2-03'!C126/1000</f>
        <v>308.3606699999999</v>
      </c>
      <c r="D125" s="80">
        <f>'Raport Q2-03'!E126/1000</f>
        <v>559.93283</v>
      </c>
      <c r="E125" s="80">
        <f>'Raport Q2-03'!F126/1000</f>
        <v>715.6252300000001</v>
      </c>
      <c r="F125" s="80">
        <f>'Raport Q2-03'!G126/1000</f>
        <v>1427.37055</v>
      </c>
    </row>
    <row r="126" spans="2:6" ht="12">
      <c r="B126" s="7" t="s">
        <v>243</v>
      </c>
      <c r="C126" s="80">
        <f>'Raport Q2-03'!C127/1000</f>
        <v>-265.81256999999994</v>
      </c>
      <c r="D126" s="80">
        <f>'Raport Q2-03'!E127/1000</f>
        <v>-475.38473</v>
      </c>
      <c r="E126" s="80">
        <f>'Raport Q2-03'!F127/1000</f>
        <v>-713.6252300000001</v>
      </c>
      <c r="F126" s="80">
        <f>'Raport Q2-03'!G127/1000</f>
        <v>-1414.5705500000001</v>
      </c>
    </row>
    <row r="127" spans="2:6" ht="12">
      <c r="B127" s="7" t="s">
        <v>244</v>
      </c>
      <c r="C127" s="80">
        <f>'Raport Q2-03'!C128/1000</f>
        <v>14.634810000000002</v>
      </c>
      <c r="D127" s="80">
        <f>'Raport Q2-03'!E128/1000</f>
        <v>33.739110000000004</v>
      </c>
      <c r="E127" s="80">
        <f>'Raport Q2-03'!F128/1000</f>
        <v>154.68794999999997</v>
      </c>
      <c r="F127" s="80">
        <f>'Raport Q2-03'!G128/1000</f>
        <v>319.98393</v>
      </c>
    </row>
    <row r="128" spans="2:6" ht="12">
      <c r="B128" s="7" t="s">
        <v>86</v>
      </c>
      <c r="C128" s="80">
        <f>'Raport Q2-03'!C129/1000</f>
        <v>0</v>
      </c>
      <c r="D128" s="80">
        <f>'Raport Q2-03'!E129/1000</f>
        <v>3</v>
      </c>
      <c r="E128" s="80">
        <f>'Raport Q2-03'!F129/1000</f>
        <v>0.7</v>
      </c>
      <c r="F128" s="80">
        <f>'Raport Q2-03'!G129/1000</f>
        <v>0.7</v>
      </c>
    </row>
    <row r="129" spans="2:6" ht="12">
      <c r="B129" s="7" t="s">
        <v>87</v>
      </c>
      <c r="C129" s="80">
        <f>'Raport Q2-03'!C130/1000</f>
        <v>0</v>
      </c>
      <c r="D129" s="80">
        <f>'Raport Q2-03'!E130/1000</f>
        <v>0</v>
      </c>
      <c r="E129" s="80">
        <f>'Raport Q2-03'!F130/1000</f>
        <v>0</v>
      </c>
      <c r="F129" s="80">
        <f>'Raport Q2-03'!G130/1000</f>
        <v>0</v>
      </c>
    </row>
    <row r="130" spans="2:6" ht="12">
      <c r="B130" s="7" t="s">
        <v>88</v>
      </c>
      <c r="C130" s="80">
        <f>'Raport Q2-03'!C131/1000</f>
        <v>14.634810000000002</v>
      </c>
      <c r="D130" s="80">
        <f>'Raport Q2-03'!E131/1000</f>
        <v>30.73911</v>
      </c>
      <c r="E130" s="80">
        <f>'Raport Q2-03'!F131/1000</f>
        <v>153.98794999999998</v>
      </c>
      <c r="F130" s="80">
        <f>'Raport Q2-03'!G131/1000</f>
        <v>319.28393</v>
      </c>
    </row>
    <row r="131" spans="2:6" ht="12">
      <c r="B131" s="7" t="s">
        <v>245</v>
      </c>
      <c r="C131" s="80">
        <f>'Raport Q2-03'!C132/1000</f>
        <v>0.5107299999999996</v>
      </c>
      <c r="D131" s="80">
        <f>'Raport Q2-03'!E132/1000</f>
        <v>13.40842</v>
      </c>
      <c r="E131" s="80">
        <f>'Raport Q2-03'!F132/1000</f>
        <v>122.11300000000003</v>
      </c>
      <c r="F131" s="80">
        <f>'Raport Q2-03'!G132/1000</f>
        <v>271.65103000000005</v>
      </c>
    </row>
    <row r="132" spans="2:6" ht="24">
      <c r="B132" s="7" t="s">
        <v>89</v>
      </c>
      <c r="C132" s="80">
        <f>'Raport Q2-03'!C133/1000</f>
        <v>0</v>
      </c>
      <c r="D132" s="80">
        <f>'Raport Q2-03'!E133/1000</f>
        <v>0</v>
      </c>
      <c r="E132" s="80">
        <f>'Raport Q2-03'!F133/1000</f>
        <v>0</v>
      </c>
      <c r="F132" s="80">
        <f>'Raport Q2-03'!G133/1000</f>
        <v>0</v>
      </c>
    </row>
    <row r="133" spans="2:6" ht="12">
      <c r="B133" s="7" t="s">
        <v>90</v>
      </c>
      <c r="C133" s="80">
        <f>'Raport Q2-03'!C134/1000</f>
        <v>0</v>
      </c>
      <c r="D133" s="80">
        <f>'Raport Q2-03'!E134/1000</f>
        <v>0</v>
      </c>
      <c r="E133" s="80">
        <f>'Raport Q2-03'!F134/1000</f>
        <v>0</v>
      </c>
      <c r="F133" s="80">
        <f>'Raport Q2-03'!G134/1000</f>
        <v>0</v>
      </c>
    </row>
    <row r="134" spans="2:6" ht="12">
      <c r="B134" s="7" t="s">
        <v>91</v>
      </c>
      <c r="C134" s="80">
        <f>'Raport Q2-03'!C135/1000</f>
        <v>0.5107299999999996</v>
      </c>
      <c r="D134" s="80">
        <f>'Raport Q2-03'!E135/1000</f>
        <v>13.40842</v>
      </c>
      <c r="E134" s="80">
        <f>'Raport Q2-03'!F135/1000</f>
        <v>122.11300000000003</v>
      </c>
      <c r="F134" s="80">
        <f>'Raport Q2-03'!G135/1000</f>
        <v>271.65103000000005</v>
      </c>
    </row>
    <row r="135" spans="2:6" ht="12" customHeight="1">
      <c r="B135" s="7" t="s">
        <v>246</v>
      </c>
      <c r="C135" s="80">
        <f>'Raport Q2-03'!C136/1000</f>
        <v>-251.68849</v>
      </c>
      <c r="D135" s="80">
        <f>'Raport Q2-03'!E136/1000</f>
        <v>-455.05404</v>
      </c>
      <c r="E135" s="80">
        <f>'Raport Q2-03'!F136/1000</f>
        <v>-681.0502800000002</v>
      </c>
      <c r="F135" s="80">
        <f>'Raport Q2-03'!G136/1000</f>
        <v>-1366.23765</v>
      </c>
    </row>
    <row r="136" spans="2:6" ht="12">
      <c r="B136" s="7" t="s">
        <v>92</v>
      </c>
      <c r="C136" s="80">
        <f>'Raport Q2-03'!C137/1000</f>
        <v>495.9652500000005</v>
      </c>
      <c r="D136" s="80">
        <f>'Raport Q2-03'!E137/1000</f>
        <v>3348.3189</v>
      </c>
      <c r="E136" s="80">
        <f>'Raport Q2-03'!F137/1000</f>
        <v>624.4428300000002</v>
      </c>
      <c r="F136" s="80">
        <f>'Raport Q2-03'!G137/1000</f>
        <v>1300.5676500000002</v>
      </c>
    </row>
    <row r="137" spans="2:6" ht="12" customHeight="1">
      <c r="B137" s="7" t="s">
        <v>93</v>
      </c>
      <c r="C137" s="80">
        <f>'Raport Q2-03'!C138/1000</f>
        <v>0</v>
      </c>
      <c r="D137" s="80">
        <f>'Raport Q2-03'!E138/1000</f>
        <v>0</v>
      </c>
      <c r="E137" s="80">
        <f>'Raport Q2-03'!F138/1000</f>
        <v>0</v>
      </c>
      <c r="F137" s="80">
        <f>'Raport Q2-03'!G138/1000</f>
        <v>0</v>
      </c>
    </row>
    <row r="138" spans="2:6" ht="12">
      <c r="B138" s="75" t="s">
        <v>85</v>
      </c>
      <c r="C138" s="80">
        <f>'Raport Q2-03'!C139/1000</f>
        <v>0</v>
      </c>
      <c r="D138" s="80">
        <f>'Raport Q2-03'!E139/1000</f>
        <v>0</v>
      </c>
      <c r="E138" s="80">
        <f>'Raport Q2-03'!F139/1000</f>
        <v>0</v>
      </c>
      <c r="F138" s="80">
        <f>'Raport Q2-03'!G139/1000</f>
        <v>0</v>
      </c>
    </row>
    <row r="139" spans="2:6" ht="12">
      <c r="B139" s="7" t="s">
        <v>94</v>
      </c>
      <c r="C139" s="80">
        <f>'Raport Q2-03'!C140/1000</f>
        <v>153.80525</v>
      </c>
      <c r="D139" s="80">
        <f>'Raport Q2-03'!E140/1000</f>
        <v>339.58432</v>
      </c>
      <c r="E139" s="80">
        <f>'Raport Q2-03'!F140/1000</f>
        <v>595.2255700000001</v>
      </c>
      <c r="F139" s="80">
        <f>'Raport Q2-03'!G140/1000</f>
        <v>1009.1640500000001</v>
      </c>
    </row>
    <row r="140" spans="2:6" ht="12">
      <c r="B140" s="75" t="s">
        <v>85</v>
      </c>
      <c r="C140" s="80">
        <f>'Raport Q2-03'!C141/1000</f>
        <v>143.70271000000002</v>
      </c>
      <c r="D140" s="80">
        <f>'Raport Q2-03'!E141/1000</f>
        <v>292.04196</v>
      </c>
      <c r="E140" s="80">
        <f>'Raport Q2-03'!F141/1000</f>
        <v>405.73922999999996</v>
      </c>
      <c r="F140" s="80">
        <f>'Raport Q2-03'!G141/1000</f>
        <v>717.7608299999999</v>
      </c>
    </row>
    <row r="141" spans="2:6" ht="12">
      <c r="B141" s="7" t="s">
        <v>95</v>
      </c>
      <c r="C141" s="80">
        <f>'Raport Q2-03'!C142/1000</f>
        <v>0</v>
      </c>
      <c r="D141" s="80">
        <f>'Raport Q2-03'!E142/1000</f>
        <v>0.0027400000000000002</v>
      </c>
      <c r="E141" s="80">
        <f>'Raport Q2-03'!F142/1000</f>
        <v>-63.45747</v>
      </c>
      <c r="F141" s="80">
        <f>'Raport Q2-03'!G142/1000</f>
        <v>169.32613</v>
      </c>
    </row>
    <row r="142" spans="2:6" ht="12">
      <c r="B142" s="7" t="s">
        <v>96</v>
      </c>
      <c r="C142" s="80">
        <f>'Raport Q2-03'!C143/1000</f>
        <v>342.158</v>
      </c>
      <c r="D142" s="80">
        <f>'Raport Q2-03'!E143/1000</f>
        <v>3006.96093</v>
      </c>
      <c r="E142" s="80">
        <f>'Raport Q2-03'!F143/1000</f>
        <v>0</v>
      </c>
      <c r="F142" s="80">
        <f>'Raport Q2-03'!G143/1000</f>
        <v>0</v>
      </c>
    </row>
    <row r="143" spans="2:6" ht="12">
      <c r="B143" s="7" t="s">
        <v>97</v>
      </c>
      <c r="C143" s="80">
        <f>'Raport Q2-03'!C144/1000</f>
        <v>0.002</v>
      </c>
      <c r="D143" s="80">
        <f>'Raport Q2-03'!E144/1000</f>
        <v>1.77091</v>
      </c>
      <c r="E143" s="80">
        <f>'Raport Q2-03'!F144/1000</f>
        <v>92.67473</v>
      </c>
      <c r="F143" s="80">
        <f>'Raport Q2-03'!G144/1000</f>
        <v>122.07747</v>
      </c>
    </row>
    <row r="144" spans="2:6" ht="12">
      <c r="B144" s="7" t="s">
        <v>98</v>
      </c>
      <c r="C144" s="80">
        <f>'Raport Q2-03'!C145/1000</f>
        <v>121.9881700000004</v>
      </c>
      <c r="D144" s="80">
        <f>'Raport Q2-03'!E145/1000</f>
        <v>2712.9160300000003</v>
      </c>
      <c r="E144" s="80">
        <f>'Raport Q2-03'!F145/1000</f>
        <v>14726.3347</v>
      </c>
      <c r="F144" s="80">
        <f>'Raport Q2-03'!G145/1000</f>
        <v>16225.62001</v>
      </c>
    </row>
    <row r="145" spans="2:6" ht="12">
      <c r="B145" s="7" t="s">
        <v>99</v>
      </c>
      <c r="C145" s="80">
        <f>'Raport Q2-03'!C146/1000</f>
        <v>0.004489999999999999</v>
      </c>
      <c r="D145" s="80">
        <f>'Raport Q2-03'!E146/1000</f>
        <v>0.012039999999999999</v>
      </c>
      <c r="E145" s="80">
        <f>'Raport Q2-03'!F146/1000</f>
        <v>462.82789999999994</v>
      </c>
      <c r="F145" s="80">
        <f>'Raport Q2-03'!G146/1000</f>
        <v>462.94296999999995</v>
      </c>
    </row>
    <row r="146" spans="2:6" ht="12">
      <c r="B146" s="75" t="s">
        <v>85</v>
      </c>
      <c r="C146" s="80">
        <f>'Raport Q2-03'!C147/1000</f>
        <v>0</v>
      </c>
      <c r="D146" s="80">
        <f>'Raport Q2-03'!E147/1000</f>
        <v>0</v>
      </c>
      <c r="E146" s="80">
        <f>'Raport Q2-03'!F147/1000</f>
        <v>0</v>
      </c>
      <c r="F146" s="80">
        <f>'Raport Q2-03'!G147/1000</f>
        <v>0</v>
      </c>
    </row>
    <row r="147" spans="2:6" ht="12">
      <c r="B147" s="7" t="s">
        <v>100</v>
      </c>
      <c r="C147" s="80">
        <f>'Raport Q2-03'!C148/1000</f>
        <v>84</v>
      </c>
      <c r="D147" s="80">
        <f>'Raport Q2-03'!E148/1000</f>
        <v>84</v>
      </c>
      <c r="E147" s="80">
        <f>'Raport Q2-03'!F148/1000</f>
        <v>135.249</v>
      </c>
      <c r="F147" s="80">
        <f>'Raport Q2-03'!G148/1000</f>
        <v>1578.31428</v>
      </c>
    </row>
    <row r="148" spans="2:6" ht="12">
      <c r="B148" s="7" t="s">
        <v>101</v>
      </c>
      <c r="C148" s="80">
        <f>'Raport Q2-03'!C149/1000</f>
        <v>37.397260000000244</v>
      </c>
      <c r="D148" s="80">
        <f>'Raport Q2-03'!E149/1000</f>
        <v>2624.38356</v>
      </c>
      <c r="E148" s="80">
        <f>'Raport Q2-03'!F149/1000</f>
        <v>14081.36276</v>
      </c>
      <c r="F148" s="80">
        <f>'Raport Q2-03'!G149/1000</f>
        <v>14081.36276</v>
      </c>
    </row>
    <row r="149" spans="2:6" ht="12">
      <c r="B149" s="7" t="s">
        <v>102</v>
      </c>
      <c r="C149" s="80">
        <f>'Raport Q2-03'!C150/1000</f>
        <v>0.58642</v>
      </c>
      <c r="D149" s="80">
        <f>'Raport Q2-03'!E150/1000</f>
        <v>4.52043</v>
      </c>
      <c r="E149" s="80">
        <f>'Raport Q2-03'!F150/1000</f>
        <v>46.89504</v>
      </c>
      <c r="F149" s="80">
        <f>'Raport Q2-03'!G150/1000</f>
        <v>103</v>
      </c>
    </row>
    <row r="150" spans="2:6" ht="12" customHeight="1">
      <c r="B150" s="7" t="s">
        <v>103</v>
      </c>
      <c r="C150" s="80">
        <f>'Raport Q2-03'!C151/1000</f>
        <v>122.28858999999892</v>
      </c>
      <c r="D150" s="80">
        <f>'Raport Q2-03'!E151/1000</f>
        <v>180.34883000000008</v>
      </c>
      <c r="E150" s="80">
        <f>'Raport Q2-03'!F151/1000</f>
        <v>-14782.94215</v>
      </c>
      <c r="F150" s="80">
        <f>'Raport Q2-03'!G151/1000</f>
        <v>-16291.29001</v>
      </c>
    </row>
    <row r="151" spans="2:6" ht="12">
      <c r="B151" s="7" t="s">
        <v>104</v>
      </c>
      <c r="C151" s="80">
        <f>'Raport Q2-03'!C152/1000</f>
        <v>0</v>
      </c>
      <c r="D151" s="80">
        <f>'Raport Q2-03'!E152/1000</f>
        <v>0</v>
      </c>
      <c r="E151" s="80">
        <f>'Raport Q2-03'!F152/1000</f>
        <v>0</v>
      </c>
      <c r="F151" s="80">
        <f>'Raport Q2-03'!G152/1000</f>
        <v>0</v>
      </c>
    </row>
    <row r="152" spans="2:6" ht="12">
      <c r="B152" s="7" t="s">
        <v>247</v>
      </c>
      <c r="C152" s="80">
        <f>'Raport Q2-03'!C153/1000</f>
        <v>0</v>
      </c>
      <c r="D152" s="80">
        <f>'Raport Q2-03'!E153/1000</f>
        <v>0</v>
      </c>
      <c r="E152" s="80">
        <f>'Raport Q2-03'!F153/1000</f>
        <v>0</v>
      </c>
      <c r="F152" s="80">
        <f>'Raport Q2-03'!G153/1000</f>
        <v>0</v>
      </c>
    </row>
    <row r="153" spans="2:6" ht="12">
      <c r="B153" s="7" t="s">
        <v>248</v>
      </c>
      <c r="C153" s="80">
        <f>'Raport Q2-03'!C154/1000</f>
        <v>0</v>
      </c>
      <c r="D153" s="80">
        <f>'Raport Q2-03'!E154/1000</f>
        <v>0</v>
      </c>
      <c r="E153" s="80">
        <f>'Raport Q2-03'!F154/1000</f>
        <v>0</v>
      </c>
      <c r="F153" s="80">
        <f>'Raport Q2-03'!G154/1000</f>
        <v>0</v>
      </c>
    </row>
    <row r="154" spans="2:6" ht="12">
      <c r="B154" s="7" t="s">
        <v>105</v>
      </c>
      <c r="C154" s="80">
        <f>'Raport Q2-03'!C155/1000</f>
        <v>122.28858999999892</v>
      </c>
      <c r="D154" s="80">
        <f>'Raport Q2-03'!E155/1000</f>
        <v>180.34883000000008</v>
      </c>
      <c r="E154" s="80">
        <f>'Raport Q2-03'!F155/1000</f>
        <v>-14782.94215</v>
      </c>
      <c r="F154" s="80">
        <f>'Raport Q2-03'!G155/1000</f>
        <v>-16291.29001</v>
      </c>
    </row>
    <row r="155" spans="2:6" ht="12">
      <c r="B155" s="7" t="s">
        <v>106</v>
      </c>
      <c r="C155" s="80">
        <f>'Raport Q2-03'!C156/1000</f>
        <v>0</v>
      </c>
      <c r="D155" s="80">
        <f>'Raport Q2-03'!E156/1000</f>
        <v>0</v>
      </c>
      <c r="E155" s="80">
        <f>'Raport Q2-03'!F156/1000</f>
        <v>-58.56848</v>
      </c>
      <c r="F155" s="80">
        <f>'Raport Q2-03'!G156/1000</f>
        <v>-58.56848</v>
      </c>
    </row>
    <row r="156" spans="2:6" ht="12">
      <c r="B156" s="7" t="s">
        <v>107</v>
      </c>
      <c r="C156" s="80">
        <f>'Raport Q2-03'!C157/1000</f>
        <v>0</v>
      </c>
      <c r="D156" s="80">
        <f>'Raport Q2-03'!E157/1000</f>
        <v>0</v>
      </c>
      <c r="E156" s="80">
        <f>'Raport Q2-03'!F157/1000</f>
        <v>0</v>
      </c>
      <c r="F156" s="80">
        <f>'Raport Q2-03'!G157/1000</f>
        <v>0</v>
      </c>
    </row>
    <row r="157" spans="2:6" ht="12">
      <c r="B157" s="7" t="s">
        <v>108</v>
      </c>
      <c r="C157" s="80">
        <f>'Raport Q2-03'!C158/1000</f>
        <v>0</v>
      </c>
      <c r="D157" s="80">
        <f>'Raport Q2-03'!E158/1000</f>
        <v>0</v>
      </c>
      <c r="E157" s="80">
        <f>'Raport Q2-03'!F158/1000</f>
        <v>0</v>
      </c>
      <c r="F157" s="80">
        <f>'Raport Q2-03'!G158/1000</f>
        <v>0</v>
      </c>
    </row>
    <row r="158" spans="2:6" ht="12" customHeight="1">
      <c r="B158" s="7" t="s">
        <v>109</v>
      </c>
      <c r="C158" s="80">
        <f>'Raport Q2-03'!C159/1000</f>
        <v>0</v>
      </c>
      <c r="D158" s="80">
        <f>'Raport Q2-03'!E159/1000</f>
        <v>0</v>
      </c>
      <c r="E158" s="80">
        <f>'Raport Q2-03'!F159/1000</f>
        <v>0</v>
      </c>
      <c r="F158" s="80">
        <f>'Raport Q2-03'!G159/1000</f>
        <v>0</v>
      </c>
    </row>
    <row r="159" spans="2:6" ht="12" customHeight="1">
      <c r="B159" s="7" t="s">
        <v>110</v>
      </c>
      <c r="C159" s="80">
        <f>'Raport Q2-03'!C160/1000</f>
        <v>0</v>
      </c>
      <c r="D159" s="80">
        <f>'Raport Q2-03'!E160/1000</f>
        <v>0</v>
      </c>
      <c r="E159" s="80">
        <f>'Raport Q2-03'!F160/1000</f>
        <v>0</v>
      </c>
      <c r="F159" s="80">
        <f>'Raport Q2-03'!G160/1000</f>
        <v>0</v>
      </c>
    </row>
    <row r="160" spans="2:6" ht="12">
      <c r="B160" s="7" t="s">
        <v>111</v>
      </c>
      <c r="C160" s="80">
        <f>'Raport Q2-03'!C161/1000</f>
        <v>122.28858999999892</v>
      </c>
      <c r="D160" s="80">
        <f>'Raport Q2-03'!E161/1000</f>
        <v>180.34883000000008</v>
      </c>
      <c r="E160" s="80">
        <f>'Raport Q2-03'!F161/1000</f>
        <v>-14724.373669999999</v>
      </c>
      <c r="F160" s="80">
        <f>'Raport Q2-03'!G161/1000</f>
        <v>-16232.721529999999</v>
      </c>
    </row>
    <row r="161" spans="2:6" ht="6" customHeight="1">
      <c r="B161" s="15"/>
      <c r="C161" s="80"/>
      <c r="D161" s="37"/>
      <c r="E161" s="80"/>
      <c r="F161" s="80"/>
    </row>
    <row r="162" spans="2:6" ht="12">
      <c r="B162" s="7" t="s">
        <v>112</v>
      </c>
      <c r="C162" s="80">
        <f>'Raport Q2-03'!C163/1000</f>
        <v>-1303.4539299999997</v>
      </c>
      <c r="D162" s="97">
        <f>'Raport Q2-03'!E163/1000</f>
        <v>-1303.4539299999997</v>
      </c>
      <c r="E162" s="80">
        <f>'Raport Q2-03'!F163/1000</f>
        <v>-10894.44659</v>
      </c>
      <c r="F162" s="97">
        <f>'Raport Q2-03'!G163/1000</f>
        <v>-10894.44659</v>
      </c>
    </row>
    <row r="163" spans="2:6" ht="12">
      <c r="B163" s="7" t="s">
        <v>249</v>
      </c>
      <c r="C163" s="80">
        <f>'Raport Q2-03'!C164</f>
        <v>37800000</v>
      </c>
      <c r="D163" s="97">
        <f>'Raport Q2-03'!E164</f>
        <v>37800000</v>
      </c>
      <c r="E163" s="80">
        <f>'Raport Q2-03'!F164</f>
        <v>37800000</v>
      </c>
      <c r="F163" s="97">
        <f>'Raport Q2-03'!G164</f>
        <v>37800000</v>
      </c>
    </row>
    <row r="164" spans="2:6" ht="12">
      <c r="B164" s="7" t="s">
        <v>250</v>
      </c>
      <c r="C164" s="49">
        <f>'Raport Q2-03'!C165</f>
        <v>-0.03448290820105819</v>
      </c>
      <c r="D164" s="49">
        <f>'Raport Q2-03'!E165</f>
        <v>-0.03448290820105819</v>
      </c>
      <c r="E164" s="49">
        <f>'Raport Q2-03'!F165</f>
        <v>-0.28821287275132274</v>
      </c>
      <c r="F164" s="49">
        <f>'Raport Q2-03'!G165</f>
        <v>-0.28821287275132274</v>
      </c>
    </row>
    <row r="165" spans="2:6" ht="12">
      <c r="B165" s="7" t="s">
        <v>113</v>
      </c>
      <c r="C165" s="80"/>
      <c r="D165" s="97"/>
      <c r="E165" s="80"/>
      <c r="F165" s="97"/>
    </row>
    <row r="166" spans="2:6" ht="12">
      <c r="B166" s="7" t="s">
        <v>114</v>
      </c>
      <c r="C166" s="49"/>
      <c r="D166" s="49"/>
      <c r="E166" s="49"/>
      <c r="F166" s="80"/>
    </row>
    <row r="167" spans="2:6" ht="6" customHeight="1">
      <c r="B167" s="15"/>
      <c r="C167" s="34"/>
      <c r="D167" s="37"/>
      <c r="E167" s="37"/>
      <c r="F167" s="20"/>
    </row>
    <row r="168" spans="2:6" ht="62.25" customHeight="1">
      <c r="B168" s="18" t="s">
        <v>205</v>
      </c>
      <c r="C168" s="31" t="str">
        <f>'Raport Q2-03'!C169</f>
        <v>2 kwartał          (rok bieżący)                         okres                       od 01-04-03       do 30-06-03</v>
      </c>
      <c r="D168" s="31" t="str">
        <f>'Raport Q2-03'!E169</f>
        <v>2 kwartały          (rok bieżący)                         okres                       od 01-01-03       do 30-06-03</v>
      </c>
      <c r="E168" s="31" t="str">
        <f>'Raport Q2-03'!F169</f>
        <v>2 kwartał          (roku poprzedniego)                         okres                    od 01-04-02       do 30-06-02</v>
      </c>
      <c r="F168" s="31" t="str">
        <f>'Raport Q2-03'!G169</f>
        <v>2 kwartały          (roku poprzedniego)                         okres                        od 01-01-02            do 30-06-02</v>
      </c>
    </row>
    <row r="169" spans="2:6" ht="12">
      <c r="B169" s="7" t="s">
        <v>115</v>
      </c>
      <c r="C169" s="29">
        <f>'Raport Q2-03'!C170/1000</f>
        <v>32591.881910000004</v>
      </c>
      <c r="D169" s="29">
        <f>'Raport Q2-03'!E170/1000</f>
        <v>33933.821670000005</v>
      </c>
      <c r="E169" s="29">
        <f>'Raport Q2-03'!F170/1000</f>
        <v>51910.4139708</v>
      </c>
      <c r="F169" s="29">
        <f>'Raport Q2-03'!G170/1000</f>
        <v>53418.761829999996</v>
      </c>
    </row>
    <row r="170" spans="2:6" ht="24">
      <c r="B170" s="7" t="s">
        <v>206</v>
      </c>
      <c r="C170" s="29">
        <f>'Raport Q2-03'!C171/1000</f>
        <v>0</v>
      </c>
      <c r="D170" s="29">
        <f>'Raport Q2-03'!E171/1000</f>
        <v>0</v>
      </c>
      <c r="E170" s="29">
        <f>'Raport Q2-03'!F171/1000</f>
        <v>-1768.4158799999998</v>
      </c>
      <c r="F170" s="29">
        <f>'Raport Q2-03'!G171/1000</f>
        <v>-1768.4158799999998</v>
      </c>
    </row>
    <row r="171" spans="2:6" ht="12">
      <c r="B171" s="7" t="s">
        <v>207</v>
      </c>
      <c r="C171" s="29">
        <f>'Raport Q2-03'!C172/1000</f>
        <v>0</v>
      </c>
      <c r="D171" s="29">
        <f>'Raport Q2-03'!E172/1000</f>
        <v>0</v>
      </c>
      <c r="E171" s="29">
        <f>'Raport Q2-03'!F172/1000</f>
        <v>0</v>
      </c>
      <c r="F171" s="29">
        <f>'Raport Q2-03'!G172/1000</f>
        <v>0</v>
      </c>
    </row>
    <row r="172" spans="2:6" ht="24">
      <c r="B172" s="7" t="s">
        <v>116</v>
      </c>
      <c r="C172" s="29">
        <f>'Raport Q2-03'!C173/1000</f>
        <v>32591.881910000004</v>
      </c>
      <c r="D172" s="29">
        <f>'Raport Q2-03'!E173/1000</f>
        <v>33933.821670000005</v>
      </c>
      <c r="E172" s="29">
        <f>'Raport Q2-03'!F173/1000</f>
        <v>50141.99809079999</v>
      </c>
      <c r="F172" s="29">
        <f>'Raport Q2-03'!G173/1000</f>
        <v>51650.345949999995</v>
      </c>
    </row>
    <row r="173" spans="2:6" ht="12">
      <c r="B173" s="7" t="s">
        <v>117</v>
      </c>
      <c r="C173" s="29">
        <f>'Raport Q2-03'!C174/1000</f>
        <v>37800</v>
      </c>
      <c r="D173" s="29">
        <f>'Raport Q2-03'!E174/1000</f>
        <v>37800</v>
      </c>
      <c r="E173" s="29">
        <f>'Raport Q2-03'!F174/1000</f>
        <v>37800</v>
      </c>
      <c r="F173" s="29">
        <f>'Raport Q2-03'!G174/1000</f>
        <v>37800</v>
      </c>
    </row>
    <row r="174" spans="2:6" ht="12">
      <c r="B174" s="7" t="s">
        <v>118</v>
      </c>
      <c r="C174" s="29">
        <f>'Raport Q2-03'!C175/1000</f>
        <v>0</v>
      </c>
      <c r="D174" s="29">
        <f>'Raport Q2-03'!E175/1000</f>
        <v>0</v>
      </c>
      <c r="E174" s="29">
        <f>'Raport Q2-03'!F175/1000</f>
        <v>0</v>
      </c>
      <c r="F174" s="29">
        <f>'Raport Q2-03'!G175/1000</f>
        <v>0</v>
      </c>
    </row>
    <row r="175" spans="2:6" ht="12">
      <c r="B175" s="7" t="s">
        <v>208</v>
      </c>
      <c r="C175" s="29">
        <f>'Raport Q2-03'!C176/1000</f>
        <v>0</v>
      </c>
      <c r="D175" s="29">
        <f>'Raport Q2-03'!E176/1000</f>
        <v>0</v>
      </c>
      <c r="E175" s="29">
        <f>'Raport Q2-03'!F176/1000</f>
        <v>0</v>
      </c>
      <c r="F175" s="29">
        <f>'Raport Q2-03'!G176/1000</f>
        <v>0</v>
      </c>
    </row>
    <row r="176" spans="2:6" ht="12">
      <c r="B176" s="7" t="s">
        <v>209</v>
      </c>
      <c r="C176" s="29">
        <f>'Raport Q2-03'!C177/1000</f>
        <v>0</v>
      </c>
      <c r="D176" s="29">
        <f>'Raport Q2-03'!E177/1000</f>
        <v>0</v>
      </c>
      <c r="E176" s="29">
        <f>'Raport Q2-03'!F177/1000</f>
        <v>0</v>
      </c>
      <c r="F176" s="29">
        <f>'Raport Q2-03'!G177/1000</f>
        <v>0</v>
      </c>
    </row>
    <row r="177" spans="2:6" ht="12">
      <c r="B177" s="7" t="s">
        <v>286</v>
      </c>
      <c r="C177" s="29">
        <f>'Raport Q2-03'!C178/1000</f>
        <v>0</v>
      </c>
      <c r="D177" s="29">
        <f>'Raport Q2-03'!E178/1000</f>
        <v>0</v>
      </c>
      <c r="E177" s="29">
        <f>'Raport Q2-03'!F178/1000</f>
        <v>0</v>
      </c>
      <c r="F177" s="29">
        <f>'Raport Q2-03'!G178/1000</f>
        <v>0</v>
      </c>
    </row>
    <row r="178" spans="2:6" ht="12">
      <c r="B178" s="7" t="s">
        <v>210</v>
      </c>
      <c r="C178" s="29">
        <f>'Raport Q2-03'!C179/1000</f>
        <v>0</v>
      </c>
      <c r="D178" s="29">
        <f>'Raport Q2-03'!E179/1000</f>
        <v>0</v>
      </c>
      <c r="E178" s="29">
        <f>'Raport Q2-03'!F179/1000</f>
        <v>0</v>
      </c>
      <c r="F178" s="29">
        <f>'Raport Q2-03'!G179/1000</f>
        <v>0</v>
      </c>
    </row>
    <row r="179" spans="2:6" ht="12">
      <c r="B179" s="7" t="s">
        <v>211</v>
      </c>
      <c r="C179" s="29">
        <f>'Raport Q2-03'!C180/1000</f>
        <v>0</v>
      </c>
      <c r="D179" s="29">
        <f>'Raport Q2-03'!E180/1000</f>
        <v>0</v>
      </c>
      <c r="E179" s="29">
        <f>'Raport Q2-03'!F180/1000</f>
        <v>0</v>
      </c>
      <c r="F179" s="29">
        <f>'Raport Q2-03'!G180/1000</f>
        <v>0</v>
      </c>
    </row>
    <row r="180" spans="2:6" ht="12">
      <c r="B180" s="7" t="s">
        <v>286</v>
      </c>
      <c r="C180" s="29">
        <f>'Raport Q2-03'!C181/1000</f>
        <v>0</v>
      </c>
      <c r="D180" s="29">
        <f>'Raport Q2-03'!E181/1000</f>
        <v>0</v>
      </c>
      <c r="E180" s="29">
        <f>'Raport Q2-03'!F181/1000</f>
        <v>0</v>
      </c>
      <c r="F180" s="29">
        <f>'Raport Q2-03'!G181/1000</f>
        <v>0</v>
      </c>
    </row>
    <row r="181" spans="2:6" ht="12">
      <c r="B181" s="7" t="s">
        <v>119</v>
      </c>
      <c r="C181" s="29">
        <f>'Raport Q2-03'!C182/1000</f>
        <v>37800</v>
      </c>
      <c r="D181" s="29">
        <f>'Raport Q2-03'!E182/1000</f>
        <v>37800</v>
      </c>
      <c r="E181" s="29">
        <f>'Raport Q2-03'!F182/1000</f>
        <v>37800</v>
      </c>
      <c r="F181" s="29">
        <f>'Raport Q2-03'!G182/1000</f>
        <v>37800</v>
      </c>
    </row>
    <row r="182" spans="2:6" ht="24">
      <c r="B182" s="7" t="s">
        <v>120</v>
      </c>
      <c r="C182" s="29">
        <f>'Raport Q2-03'!C183/1000</f>
        <v>0</v>
      </c>
      <c r="D182" s="29">
        <f>'Raport Q2-03'!E183/1000</f>
        <v>0</v>
      </c>
      <c r="E182" s="29">
        <f>'Raport Q2-03'!F183/1000</f>
        <v>0</v>
      </c>
      <c r="F182" s="29">
        <f>'Raport Q2-03'!G183/1000</f>
        <v>0</v>
      </c>
    </row>
    <row r="183" spans="2:6" ht="12">
      <c r="B183" s="7" t="s">
        <v>121</v>
      </c>
      <c r="C183" s="29">
        <f>'Raport Q2-03'!C184/1000</f>
        <v>0</v>
      </c>
      <c r="D183" s="29">
        <f>'Raport Q2-03'!E184/1000</f>
        <v>0</v>
      </c>
      <c r="E183" s="29">
        <f>'Raport Q2-03'!F184/1000</f>
        <v>0</v>
      </c>
      <c r="F183" s="29">
        <f>'Raport Q2-03'!G184/1000</f>
        <v>0</v>
      </c>
    </row>
    <row r="184" spans="2:6" ht="12">
      <c r="B184" s="7" t="s">
        <v>212</v>
      </c>
      <c r="C184" s="29">
        <f>'Raport Q2-03'!C185/1000</f>
        <v>0</v>
      </c>
      <c r="D184" s="29">
        <f>'Raport Q2-03'!E185/1000</f>
        <v>0</v>
      </c>
      <c r="E184" s="29">
        <f>'Raport Q2-03'!F185/1000</f>
        <v>0</v>
      </c>
      <c r="F184" s="29">
        <f>'Raport Q2-03'!G185/1000</f>
        <v>0</v>
      </c>
    </row>
    <row r="185" spans="2:6" ht="12">
      <c r="B185" s="7" t="s">
        <v>213</v>
      </c>
      <c r="C185" s="29">
        <f>'Raport Q2-03'!C186/1000</f>
        <v>0</v>
      </c>
      <c r="D185" s="29">
        <f>'Raport Q2-03'!E186/1000</f>
        <v>0</v>
      </c>
      <c r="E185" s="29">
        <f>'Raport Q2-03'!F186/1000</f>
        <v>0</v>
      </c>
      <c r="F185" s="29">
        <f>'Raport Q2-03'!G186/1000</f>
        <v>0</v>
      </c>
    </row>
    <row r="186" spans="2:6" ht="24">
      <c r="B186" s="7" t="s">
        <v>122</v>
      </c>
      <c r="C186" s="29">
        <f>'Raport Q2-03'!C187/1000</f>
        <v>0</v>
      </c>
      <c r="D186" s="29">
        <f>'Raport Q2-03'!E187/1000</f>
        <v>0</v>
      </c>
      <c r="E186" s="29">
        <f>'Raport Q2-03'!F187/1000</f>
        <v>0</v>
      </c>
      <c r="F186" s="29">
        <f>'Raport Q2-03'!G187/1000</f>
        <v>0</v>
      </c>
    </row>
    <row r="187" spans="2:6" ht="12">
      <c r="B187" s="7" t="s">
        <v>123</v>
      </c>
      <c r="C187" s="29">
        <f>'Raport Q2-03'!C188/1000</f>
        <v>-1400</v>
      </c>
      <c r="D187" s="29">
        <f>'Raport Q2-03'!E188/1000</f>
        <v>0</v>
      </c>
      <c r="E187" s="29">
        <f>'Raport Q2-03'!F188/1000</f>
        <v>0</v>
      </c>
      <c r="F187" s="29">
        <f>'Raport Q2-03'!G188/1000</f>
        <v>0</v>
      </c>
    </row>
    <row r="188" spans="2:6" ht="12">
      <c r="B188" s="7" t="s">
        <v>124</v>
      </c>
      <c r="C188" s="29">
        <f>'Raport Q2-03'!C189/1000</f>
        <v>1400</v>
      </c>
      <c r="D188" s="29">
        <f>'Raport Q2-03'!E189/1000</f>
        <v>0</v>
      </c>
      <c r="E188" s="29">
        <f>'Raport Q2-03'!F189/1000</f>
        <v>0</v>
      </c>
      <c r="F188" s="29">
        <f>'Raport Q2-03'!G189/1000</f>
        <v>0</v>
      </c>
    </row>
    <row r="189" spans="2:6" ht="12">
      <c r="B189" s="7" t="s">
        <v>126</v>
      </c>
      <c r="C189" s="29">
        <f>'Raport Q2-03'!C190/1000</f>
        <v>0</v>
      </c>
      <c r="D189" s="29">
        <f>'Raport Q2-03'!E190/1000</f>
        <v>-1400</v>
      </c>
      <c r="E189" s="29">
        <f>'Raport Q2-03'!F190/1000</f>
        <v>0</v>
      </c>
      <c r="F189" s="29">
        <f>'Raport Q2-03'!G190/1000</f>
        <v>0</v>
      </c>
    </row>
    <row r="190" spans="2:6" ht="12">
      <c r="B190" s="7" t="s">
        <v>125</v>
      </c>
      <c r="C190" s="29">
        <f>'Raport Q2-03'!C191/1000</f>
        <v>1400</v>
      </c>
      <c r="D190" s="29">
        <f>'Raport Q2-03'!E191/1000</f>
        <v>1400</v>
      </c>
      <c r="E190" s="29">
        <f>'Raport Q2-03'!F191/1000</f>
        <v>0</v>
      </c>
      <c r="F190" s="29">
        <f>'Raport Q2-03'!G191/1000</f>
        <v>0</v>
      </c>
    </row>
    <row r="191" spans="2:6" ht="12">
      <c r="B191" s="7" t="s">
        <v>127</v>
      </c>
      <c r="C191" s="29">
        <f>'Raport Q2-03'!C192/1000</f>
        <v>0</v>
      </c>
      <c r="D191" s="29">
        <f>'Raport Q2-03'!E192/1000</f>
        <v>0</v>
      </c>
      <c r="E191" s="29">
        <f>'Raport Q2-03'!F192/1000</f>
        <v>0</v>
      </c>
      <c r="F191" s="29">
        <f>'Raport Q2-03'!G192/1000</f>
        <v>0</v>
      </c>
    </row>
    <row r="192" spans="2:6" ht="12">
      <c r="B192" s="7" t="s">
        <v>128</v>
      </c>
      <c r="C192" s="29">
        <f>'Raport Q2-03'!C193/1000</f>
        <v>22050</v>
      </c>
      <c r="D192" s="29">
        <f>'Raport Q2-03'!E193/1000</f>
        <v>22050</v>
      </c>
      <c r="E192" s="29">
        <f>'Raport Q2-03'!F193/1000</f>
        <v>22050</v>
      </c>
      <c r="F192" s="29">
        <f>'Raport Q2-03'!G193/1000</f>
        <v>22050</v>
      </c>
    </row>
    <row r="193" spans="2:6" ht="12">
      <c r="B193" s="7" t="s">
        <v>129</v>
      </c>
      <c r="C193" s="29">
        <f>'Raport Q2-03'!C194/1000</f>
        <v>0</v>
      </c>
      <c r="D193" s="29">
        <f>'Raport Q2-03'!E194/1000</f>
        <v>0</v>
      </c>
      <c r="E193" s="29">
        <f>'Raport Q2-03'!F194/1000</f>
        <v>0</v>
      </c>
      <c r="F193" s="29">
        <f>'Raport Q2-03'!G194/1000</f>
        <v>0</v>
      </c>
    </row>
    <row r="194" spans="2:6" ht="12">
      <c r="B194" s="7" t="s">
        <v>214</v>
      </c>
      <c r="C194" s="29">
        <f>'Raport Q2-03'!C195/1000</f>
        <v>0</v>
      </c>
      <c r="D194" s="29">
        <f>'Raport Q2-03'!E195/1000</f>
        <v>0</v>
      </c>
      <c r="E194" s="29">
        <f>'Raport Q2-03'!F195/1000</f>
        <v>0</v>
      </c>
      <c r="F194" s="29">
        <f>'Raport Q2-03'!G195/1000</f>
        <v>0</v>
      </c>
    </row>
    <row r="195" spans="2:6" ht="12">
      <c r="B195" s="7" t="s">
        <v>215</v>
      </c>
      <c r="C195" s="29">
        <f>'Raport Q2-03'!C196/1000</f>
        <v>0</v>
      </c>
      <c r="D195" s="29">
        <f>'Raport Q2-03'!E196/1000</f>
        <v>0</v>
      </c>
      <c r="E195" s="29">
        <f>'Raport Q2-03'!F196/1000</f>
        <v>0</v>
      </c>
      <c r="F195" s="29">
        <f>'Raport Q2-03'!G196/1000</f>
        <v>0</v>
      </c>
    </row>
    <row r="196" spans="2:6" ht="12">
      <c r="B196" s="7" t="s">
        <v>130</v>
      </c>
      <c r="C196" s="29">
        <f>'Raport Q2-03'!C197/1000</f>
        <v>0</v>
      </c>
      <c r="D196" s="29">
        <f>'Raport Q2-03'!E197/1000</f>
        <v>0</v>
      </c>
      <c r="E196" s="29">
        <f>'Raport Q2-03'!F197/1000</f>
        <v>0</v>
      </c>
      <c r="F196" s="29">
        <f>'Raport Q2-03'!G197/1000</f>
        <v>0</v>
      </c>
    </row>
    <row r="197" spans="2:6" ht="12">
      <c r="B197" s="7" t="s">
        <v>131</v>
      </c>
      <c r="C197" s="29">
        <f>'Raport Q2-03'!C198/1000</f>
        <v>0</v>
      </c>
      <c r="D197" s="29">
        <f>'Raport Q2-03'!E198/1000</f>
        <v>0</v>
      </c>
      <c r="E197" s="29">
        <f>'Raport Q2-03'!F198/1000</f>
        <v>0</v>
      </c>
      <c r="F197" s="29">
        <f>'Raport Q2-03'!G198/1000</f>
        <v>0</v>
      </c>
    </row>
    <row r="198" spans="2:6" ht="12">
      <c r="B198" s="7" t="s">
        <v>216</v>
      </c>
      <c r="C198" s="29">
        <f>'Raport Q2-03'!C199/1000</f>
        <v>0</v>
      </c>
      <c r="D198" s="29">
        <f>'Raport Q2-03'!E199/1000</f>
        <v>0</v>
      </c>
      <c r="E198" s="29">
        <f>'Raport Q2-03'!F199/1000</f>
        <v>0</v>
      </c>
      <c r="F198" s="29">
        <f>'Raport Q2-03'!G199/1000</f>
        <v>0</v>
      </c>
    </row>
    <row r="199" spans="2:6" ht="12">
      <c r="B199" s="7" t="s">
        <v>132</v>
      </c>
      <c r="C199" s="29">
        <f>'Raport Q2-03'!C200/1000</f>
        <v>0</v>
      </c>
      <c r="D199" s="29">
        <f>'Raport Q2-03'!E200/1000</f>
        <v>0</v>
      </c>
      <c r="E199" s="29">
        <f>'Raport Q2-03'!F200/1000</f>
        <v>0</v>
      </c>
      <c r="F199" s="29">
        <f>'Raport Q2-03'!G200/1000</f>
        <v>0</v>
      </c>
    </row>
    <row r="200" spans="2:6" ht="12">
      <c r="B200" s="7" t="s">
        <v>133</v>
      </c>
      <c r="C200" s="29">
        <f>'Raport Q2-03'!C201/1000</f>
        <v>22050</v>
      </c>
      <c r="D200" s="29">
        <f>'Raport Q2-03'!E201/1000</f>
        <v>22050</v>
      </c>
      <c r="E200" s="29">
        <f>'Raport Q2-03'!F201/1000</f>
        <v>22050</v>
      </c>
      <c r="F200" s="29">
        <f>'Raport Q2-03'!G201/1000</f>
        <v>22050</v>
      </c>
    </row>
    <row r="201" spans="2:6" ht="12">
      <c r="B201" s="7" t="s">
        <v>134</v>
      </c>
      <c r="C201" s="29">
        <f>'Raport Q2-03'!C202/1000</f>
        <v>0</v>
      </c>
      <c r="D201" s="29">
        <f>'Raport Q2-03'!E202/1000</f>
        <v>0</v>
      </c>
      <c r="E201" s="29">
        <f>'Raport Q2-03'!F202/1000</f>
        <v>0</v>
      </c>
      <c r="F201" s="29">
        <f>'Raport Q2-03'!G202/1000</f>
        <v>0</v>
      </c>
    </row>
    <row r="202" spans="2:6" ht="12">
      <c r="B202" s="7" t="s">
        <v>135</v>
      </c>
      <c r="C202" s="29">
        <f>'Raport Q2-03'!C203/1000</f>
        <v>0</v>
      </c>
      <c r="D202" s="29">
        <f>'Raport Q2-03'!E203/1000</f>
        <v>0</v>
      </c>
      <c r="E202" s="29">
        <f>'Raport Q2-03'!F203/1000</f>
        <v>0</v>
      </c>
      <c r="F202" s="29">
        <f>'Raport Q2-03'!G203/1000</f>
        <v>0</v>
      </c>
    </row>
    <row r="203" spans="2:6" ht="12">
      <c r="B203" s="7" t="s">
        <v>214</v>
      </c>
      <c r="C203" s="29">
        <f>'Raport Q2-03'!C204/1000</f>
        <v>0</v>
      </c>
      <c r="D203" s="29">
        <f>'Raport Q2-03'!E204/1000</f>
        <v>0</v>
      </c>
      <c r="E203" s="29">
        <f>'Raport Q2-03'!F204/1000</f>
        <v>0</v>
      </c>
      <c r="F203" s="29">
        <f>'Raport Q2-03'!G204/1000</f>
        <v>0</v>
      </c>
    </row>
    <row r="204" spans="2:6" ht="12">
      <c r="B204" s="7" t="s">
        <v>210</v>
      </c>
      <c r="C204" s="29">
        <f>'Raport Q2-03'!C205/1000</f>
        <v>0</v>
      </c>
      <c r="D204" s="29">
        <f>'Raport Q2-03'!E205/1000</f>
        <v>0</v>
      </c>
      <c r="E204" s="29">
        <f>'Raport Q2-03'!F205/1000</f>
        <v>0</v>
      </c>
      <c r="F204" s="29">
        <f>'Raport Q2-03'!G205/1000</f>
        <v>0</v>
      </c>
    </row>
    <row r="205" spans="2:6" ht="12">
      <c r="B205" s="7" t="s">
        <v>136</v>
      </c>
      <c r="C205" s="29">
        <f>'Raport Q2-03'!C206/1000</f>
        <v>0</v>
      </c>
      <c r="D205" s="29">
        <f>'Raport Q2-03'!E206/1000</f>
        <v>0</v>
      </c>
      <c r="E205" s="29">
        <f>'Raport Q2-03'!F206/1000</f>
        <v>0</v>
      </c>
      <c r="F205" s="29">
        <f>'Raport Q2-03'!G206/1000</f>
        <v>0</v>
      </c>
    </row>
    <row r="206" spans="2:6" ht="12">
      <c r="B206" s="7" t="s">
        <v>137</v>
      </c>
      <c r="C206" s="29">
        <f>'Raport Q2-03'!C207/1000</f>
        <v>0</v>
      </c>
      <c r="D206" s="29">
        <f>'Raport Q2-03'!E207/1000</f>
        <v>0</v>
      </c>
      <c r="E206" s="29">
        <f>'Raport Q2-03'!F207/1000</f>
        <v>0</v>
      </c>
      <c r="F206" s="29">
        <f>'Raport Q2-03'!G207/1000</f>
        <v>0</v>
      </c>
    </row>
    <row r="207" spans="2:6" ht="12">
      <c r="B207" s="7" t="s">
        <v>138</v>
      </c>
      <c r="C207" s="29">
        <f>'Raport Q2-03'!C208/1000</f>
        <v>0</v>
      </c>
      <c r="D207" s="29">
        <f>'Raport Q2-03'!E208/1000</f>
        <v>0</v>
      </c>
      <c r="E207" s="29">
        <f>'Raport Q2-03'!F208/1000</f>
        <v>0</v>
      </c>
      <c r="F207" s="29">
        <f>'Raport Q2-03'!G208/1000</f>
        <v>0</v>
      </c>
    </row>
    <row r="208" spans="2:6" ht="24">
      <c r="B208" s="7" t="s">
        <v>139</v>
      </c>
      <c r="C208" s="29">
        <f>'Raport Q2-03'!C209/1000</f>
        <v>0</v>
      </c>
      <c r="D208" s="29">
        <f>'Raport Q2-03'!E209/1000</f>
        <v>0</v>
      </c>
      <c r="E208" s="29">
        <f>'Raport Q2-03'!F209/1000</f>
        <v>0</v>
      </c>
      <c r="F208" s="29">
        <f>'Raport Q2-03'!G209/1000</f>
        <v>0</v>
      </c>
    </row>
    <row r="209" spans="2:6" ht="12">
      <c r="B209" s="7" t="s">
        <v>214</v>
      </c>
      <c r="C209" s="29">
        <f>'Raport Q2-03'!C210/1000</f>
        <v>0</v>
      </c>
      <c r="D209" s="29">
        <f>'Raport Q2-03'!E210/1000</f>
        <v>0</v>
      </c>
      <c r="E209" s="29">
        <f>'Raport Q2-03'!F210/1000</f>
        <v>0</v>
      </c>
      <c r="F209" s="29">
        <f>'Raport Q2-03'!G210/1000</f>
        <v>0</v>
      </c>
    </row>
    <row r="210" spans="2:6" ht="12">
      <c r="B210" s="7" t="s">
        <v>216</v>
      </c>
      <c r="C210" s="29">
        <f>'Raport Q2-03'!C211/1000</f>
        <v>0</v>
      </c>
      <c r="D210" s="29">
        <f>'Raport Q2-03'!E211/1000</f>
        <v>0</v>
      </c>
      <c r="E210" s="29">
        <f>'Raport Q2-03'!F211/1000</f>
        <v>0</v>
      </c>
      <c r="F210" s="29">
        <f>'Raport Q2-03'!G211/1000</f>
        <v>0</v>
      </c>
    </row>
    <row r="211" spans="2:6" ht="12">
      <c r="B211" s="7" t="s">
        <v>140</v>
      </c>
      <c r="C211" s="29">
        <f>'Raport Q2-03'!C212/1000</f>
        <v>0</v>
      </c>
      <c r="D211" s="29">
        <f>'Raport Q2-03'!E212/1000</f>
        <v>0</v>
      </c>
      <c r="E211" s="29">
        <f>'Raport Q2-03'!F212/1000</f>
        <v>0</v>
      </c>
      <c r="F211" s="29">
        <f>'Raport Q2-03'!G212/1000</f>
        <v>0</v>
      </c>
    </row>
    <row r="212" spans="2:6" ht="12">
      <c r="B212" s="7" t="s">
        <v>141</v>
      </c>
      <c r="C212" s="29">
        <f>'Raport Q2-03'!C213/1000</f>
        <v>-25916.17833</v>
      </c>
      <c r="D212" s="29">
        <f>'Raport Q2-03'!E213/1000</f>
        <v>-25916.17833</v>
      </c>
      <c r="E212" s="29">
        <f>'Raport Q2-03'!F213/1000</f>
        <v>-8199.654040000001</v>
      </c>
      <c r="F212" s="29">
        <f>'Raport Q2-03'!G213/1000</f>
        <v>-8199.654040000001</v>
      </c>
    </row>
    <row r="213" spans="2:6" ht="12">
      <c r="B213" s="7" t="s">
        <v>142</v>
      </c>
      <c r="C213" s="29">
        <f>'Raport Q2-03'!C214/1000</f>
        <v>0</v>
      </c>
      <c r="D213" s="29">
        <f>'Raport Q2-03'!E214/1000</f>
        <v>0</v>
      </c>
      <c r="E213" s="29">
        <f>'Raport Q2-03'!F214/1000</f>
        <v>0</v>
      </c>
      <c r="F213" s="29">
        <f>'Raport Q2-03'!G214/1000</f>
        <v>0</v>
      </c>
    </row>
    <row r="214" spans="2:6" ht="24">
      <c r="B214" s="7" t="s">
        <v>206</v>
      </c>
      <c r="C214" s="29">
        <f>'Raport Q2-03'!C215/1000</f>
        <v>0</v>
      </c>
      <c r="D214" s="29">
        <f>'Raport Q2-03'!E215/1000</f>
        <v>0</v>
      </c>
      <c r="E214" s="29">
        <f>'Raport Q2-03'!F215/1000</f>
        <v>0</v>
      </c>
      <c r="F214" s="29">
        <f>'Raport Q2-03'!G215/1000</f>
        <v>0</v>
      </c>
    </row>
    <row r="215" spans="2:6" ht="12">
      <c r="B215" s="7" t="s">
        <v>207</v>
      </c>
      <c r="C215" s="29">
        <f>'Raport Q2-03'!C216/1000</f>
        <v>0</v>
      </c>
      <c r="D215" s="29">
        <f>'Raport Q2-03'!E216/1000</f>
        <v>0</v>
      </c>
      <c r="E215" s="29">
        <f>'Raport Q2-03'!F216/1000</f>
        <v>0</v>
      </c>
      <c r="F215" s="29">
        <f>'Raport Q2-03'!G216/1000</f>
        <v>0</v>
      </c>
    </row>
    <row r="216" spans="2:6" ht="24">
      <c r="B216" s="7" t="s">
        <v>143</v>
      </c>
      <c r="C216" s="29">
        <f>'Raport Q2-03'!C217/1000</f>
        <v>0</v>
      </c>
      <c r="D216" s="29">
        <f>'Raport Q2-03'!E217/1000</f>
        <v>0</v>
      </c>
      <c r="E216" s="29">
        <f>'Raport Q2-03'!F217/1000</f>
        <v>0</v>
      </c>
      <c r="F216" s="29">
        <f>'Raport Q2-03'!G217/1000</f>
        <v>0</v>
      </c>
    </row>
    <row r="217" spans="2:6" ht="12">
      <c r="B217" s="7" t="s">
        <v>214</v>
      </c>
      <c r="C217" s="29">
        <f>'Raport Q2-03'!C218/1000</f>
        <v>0</v>
      </c>
      <c r="D217" s="29">
        <f>'Raport Q2-03'!E218/1000</f>
        <v>0</v>
      </c>
      <c r="E217" s="29">
        <f>'Raport Q2-03'!F218/1000</f>
        <v>0</v>
      </c>
      <c r="F217" s="29">
        <f>'Raport Q2-03'!G218/1000</f>
        <v>0</v>
      </c>
    </row>
    <row r="218" spans="2:6" ht="12">
      <c r="B218" s="7" t="s">
        <v>144</v>
      </c>
      <c r="C218" s="29">
        <f>'Raport Q2-03'!C219/1000</f>
        <v>0</v>
      </c>
      <c r="D218" s="29">
        <f>'Raport Q2-03'!E219/1000</f>
        <v>0</v>
      </c>
      <c r="E218" s="29">
        <f>'Raport Q2-03'!F219/1000</f>
        <v>0</v>
      </c>
      <c r="F218" s="29">
        <f>'Raport Q2-03'!G219/1000</f>
        <v>0</v>
      </c>
    </row>
    <row r="219" spans="2:6" ht="12">
      <c r="B219" s="7" t="s">
        <v>216</v>
      </c>
      <c r="C219" s="29">
        <f>'Raport Q2-03'!C220/1000</f>
        <v>0</v>
      </c>
      <c r="D219" s="29">
        <f>'Raport Q2-03'!E220/1000</f>
        <v>0</v>
      </c>
      <c r="E219" s="29">
        <f>'Raport Q2-03'!F220/1000</f>
        <v>0</v>
      </c>
      <c r="F219" s="29">
        <f>'Raport Q2-03'!G220/1000</f>
        <v>0</v>
      </c>
    </row>
    <row r="220" spans="2:6" ht="12">
      <c r="B220" s="7" t="s">
        <v>145</v>
      </c>
      <c r="C220" s="29">
        <f>'Raport Q2-03'!C221/1000</f>
        <v>0</v>
      </c>
      <c r="D220" s="29">
        <f>'Raport Q2-03'!E221/1000</f>
        <v>0</v>
      </c>
      <c r="E220" s="29">
        <f>'Raport Q2-03'!F221/1000</f>
        <v>0</v>
      </c>
      <c r="F220" s="29">
        <f>'Raport Q2-03'!G221/1000</f>
        <v>0</v>
      </c>
    </row>
    <row r="221" spans="2:6" ht="12">
      <c r="B221" s="7" t="s">
        <v>146</v>
      </c>
      <c r="C221" s="29">
        <f>'Raport Q2-03'!C222/1000</f>
        <v>-25916.17833</v>
      </c>
      <c r="D221" s="29">
        <f>'Raport Q2-03'!E222/1000</f>
        <v>-25916.17833</v>
      </c>
      <c r="E221" s="29">
        <f>'Raport Q2-03'!F222/1000</f>
        <v>-6431.23816</v>
      </c>
      <c r="F221" s="29">
        <f>'Raport Q2-03'!G222/1000</f>
        <v>-6431.23816</v>
      </c>
    </row>
    <row r="222" spans="2:6" ht="24">
      <c r="B222" s="7" t="s">
        <v>206</v>
      </c>
      <c r="C222" s="29">
        <f>'Raport Q2-03'!C223/1000</f>
        <v>0</v>
      </c>
      <c r="D222" s="29">
        <f>'Raport Q2-03'!E223/1000</f>
        <v>0</v>
      </c>
      <c r="E222" s="29">
        <f>'Raport Q2-03'!F223/1000</f>
        <v>-1768.4158799999998</v>
      </c>
      <c r="F222" s="29">
        <f>'Raport Q2-03'!G223/1000</f>
        <v>-1768.4158799999998</v>
      </c>
    </row>
    <row r="223" spans="2:6" ht="12">
      <c r="B223" s="7" t="s">
        <v>207</v>
      </c>
      <c r="C223" s="29">
        <f>'Raport Q2-03'!C224/1000</f>
        <v>0</v>
      </c>
      <c r="D223" s="29">
        <f>'Raport Q2-03'!E224/1000</f>
        <v>0</v>
      </c>
      <c r="E223" s="29">
        <f>'Raport Q2-03'!F224/1000</f>
        <v>0</v>
      </c>
      <c r="F223" s="29">
        <f>'Raport Q2-03'!G224/1000</f>
        <v>0</v>
      </c>
    </row>
    <row r="224" spans="2:6" ht="24">
      <c r="B224" s="7" t="s">
        <v>147</v>
      </c>
      <c r="C224" s="29">
        <f>'Raport Q2-03'!C225/1000</f>
        <v>-25916.17833</v>
      </c>
      <c r="D224" s="29">
        <f>'Raport Q2-03'!E225/1000</f>
        <v>-25916.17833</v>
      </c>
      <c r="E224" s="29">
        <f>'Raport Q2-03'!F225/1000</f>
        <v>-8199.65404</v>
      </c>
      <c r="F224" s="29">
        <f>'Raport Q2-03'!G225/1000</f>
        <v>-8199.65404</v>
      </c>
    </row>
    <row r="225" spans="2:6" ht="12">
      <c r="B225" s="7" t="s">
        <v>214</v>
      </c>
      <c r="C225" s="29">
        <f>'Raport Q2-03'!C226/1000</f>
        <v>0</v>
      </c>
      <c r="D225" s="29">
        <f>'Raport Q2-03'!E226/1000</f>
        <v>0</v>
      </c>
      <c r="E225" s="29">
        <f>'Raport Q2-03'!F226/1000</f>
        <v>0</v>
      </c>
      <c r="F225" s="29">
        <f>'Raport Q2-03'!G226/1000</f>
        <v>0</v>
      </c>
    </row>
    <row r="226" spans="2:6" ht="12">
      <c r="B226" s="7" t="s">
        <v>148</v>
      </c>
      <c r="C226" s="29">
        <f>'Raport Q2-03'!C227/1000</f>
        <v>0</v>
      </c>
      <c r="D226" s="29">
        <f>'Raport Q2-03'!E227/1000</f>
        <v>0</v>
      </c>
      <c r="E226" s="29">
        <f>'Raport Q2-03'!F227/1000</f>
        <v>0</v>
      </c>
      <c r="F226" s="29">
        <f>'Raport Q2-03'!G227/1000</f>
        <v>0</v>
      </c>
    </row>
    <row r="227" spans="2:6" ht="12">
      <c r="B227" s="7" t="s">
        <v>216</v>
      </c>
      <c r="C227" s="29">
        <f>'Raport Q2-03'!C228/1000</f>
        <v>0</v>
      </c>
      <c r="D227" s="29">
        <f>'Raport Q2-03'!E228/1000</f>
        <v>0</v>
      </c>
      <c r="E227" s="29">
        <f>'Raport Q2-03'!F228/1000</f>
        <v>0</v>
      </c>
      <c r="F227" s="29">
        <f>'Raport Q2-03'!G228/1000</f>
        <v>0</v>
      </c>
    </row>
    <row r="228" spans="2:6" ht="12">
      <c r="B228" s="7" t="s">
        <v>149</v>
      </c>
      <c r="C228" s="29">
        <f>'Raport Q2-03'!C229/1000</f>
        <v>-25916.17833</v>
      </c>
      <c r="D228" s="29">
        <f>'Raport Q2-03'!E229/1000</f>
        <v>-25916.17833</v>
      </c>
      <c r="E228" s="29">
        <f>'Raport Q2-03'!F229/1000</f>
        <v>-8199.65404</v>
      </c>
      <c r="F228" s="29">
        <f>'Raport Q2-03'!G229/1000</f>
        <v>-8199.65404</v>
      </c>
    </row>
    <row r="229" spans="2:6" ht="12">
      <c r="B229" s="7" t="s">
        <v>150</v>
      </c>
      <c r="C229" s="29">
        <f>'Raport Q2-03'!C230/1000</f>
        <v>-25916.17833</v>
      </c>
      <c r="D229" s="29">
        <f>'Raport Q2-03'!E230/1000</f>
        <v>-25916.17833</v>
      </c>
      <c r="E229" s="29">
        <f>'Raport Q2-03'!F230/1000</f>
        <v>-8199.65404</v>
      </c>
      <c r="F229" s="29">
        <f>'Raport Q2-03'!G230/1000</f>
        <v>-8199.65404</v>
      </c>
    </row>
    <row r="230" spans="2:6" ht="12">
      <c r="B230" s="7" t="s">
        <v>217</v>
      </c>
      <c r="C230" s="29">
        <f>'Raport Q2-03'!C231/1000</f>
        <v>122.28858999999892</v>
      </c>
      <c r="D230" s="29">
        <f>'Raport Q2-03'!E231/1000</f>
        <v>180.34883</v>
      </c>
      <c r="E230" s="29">
        <f>'Raport Q2-03'!F231/1000</f>
        <v>-14724.373669999999</v>
      </c>
      <c r="F230" s="29">
        <f>'Raport Q2-03'!G231/1000</f>
        <v>-16232.721529999999</v>
      </c>
    </row>
    <row r="231" spans="2:6" ht="12">
      <c r="B231" s="7" t="s">
        <v>218</v>
      </c>
      <c r="C231" s="29">
        <f>'Raport Q2-03'!C232/1000</f>
        <v>122.28858999999892</v>
      </c>
      <c r="D231" s="29">
        <f>'Raport Q2-03'!E232/1000</f>
        <v>180.34883</v>
      </c>
      <c r="E231" s="29">
        <f>'Raport Q2-03'!F232/1000</f>
        <v>0</v>
      </c>
      <c r="F231" s="29">
        <f>'Raport Q2-03'!G232/1000</f>
        <v>0</v>
      </c>
    </row>
    <row r="232" spans="2:6" ht="12">
      <c r="B232" s="7" t="s">
        <v>219</v>
      </c>
      <c r="C232" s="29">
        <f>'Raport Q2-03'!C233/1000</f>
        <v>0</v>
      </c>
      <c r="D232" s="29">
        <f>'Raport Q2-03'!E233/1000</f>
        <v>0</v>
      </c>
      <c r="E232" s="29">
        <f>'Raport Q2-03'!F233/1000</f>
        <v>-14724.373669999999</v>
      </c>
      <c r="F232" s="29">
        <f>'Raport Q2-03'!G233/1000</f>
        <v>-16232.721529999999</v>
      </c>
    </row>
    <row r="233" spans="2:6" ht="12">
      <c r="B233" s="7" t="s">
        <v>151</v>
      </c>
      <c r="C233" s="29">
        <f>'Raport Q2-03'!C234/1000</f>
        <v>0</v>
      </c>
      <c r="D233" s="29">
        <f>'Raport Q2-03'!E234/1000</f>
        <v>0</v>
      </c>
      <c r="E233" s="29">
        <f>'Raport Q2-03'!F234/1000</f>
        <v>0</v>
      </c>
      <c r="F233" s="29">
        <f>'Raport Q2-03'!G234/1000</f>
        <v>0</v>
      </c>
    </row>
    <row r="234" spans="2:6" ht="12">
      <c r="B234" s="7" t="s">
        <v>152</v>
      </c>
      <c r="C234" s="29">
        <f>'Raport Q2-03'!C235/1000</f>
        <v>34114.1705</v>
      </c>
      <c r="D234" s="29">
        <f>'Raport Q2-03'!E235/1000</f>
        <v>34114.1705</v>
      </c>
      <c r="E234" s="29">
        <f>'Raport Q2-03'!F235/1000</f>
        <v>35417.62442079999</v>
      </c>
      <c r="F234" s="29">
        <f>'Raport Q2-03'!G235/1000</f>
        <v>35417.62441999999</v>
      </c>
    </row>
    <row r="235" spans="2:6" ht="24">
      <c r="B235" s="7" t="s">
        <v>153</v>
      </c>
      <c r="C235" s="29">
        <f>'Raport Q2-03'!C236/1000</f>
        <v>0</v>
      </c>
      <c r="D235" s="29">
        <f>'Raport Q2-03'!E236/1000</f>
        <v>0</v>
      </c>
      <c r="E235" s="29">
        <f>'Raport Q2-03'!F236/1000</f>
        <v>0</v>
      </c>
      <c r="F235" s="29">
        <f>'Raport Q2-03'!G236/1000</f>
        <v>0</v>
      </c>
    </row>
    <row r="236" spans="2:6" ht="12">
      <c r="B236" s="15"/>
      <c r="C236" s="76"/>
      <c r="D236" s="77"/>
      <c r="E236" s="77"/>
      <c r="F236" s="15"/>
    </row>
    <row r="237" spans="2:6" ht="63.75" customHeight="1">
      <c r="B237" s="18" t="s">
        <v>251</v>
      </c>
      <c r="C237" s="31" t="str">
        <f>'Raport Q2-03'!C238</f>
        <v>2 kwartał          (rok bieżący)                         okres                    od 01-04-03       do 30-06-03</v>
      </c>
      <c r="D237" s="31" t="str">
        <f>'Raport Q2-03'!E238</f>
        <v>2 kwartały          (rok bieżący)                         okres                    od 01-01-03       do 30-06-03</v>
      </c>
      <c r="E237" s="31" t="str">
        <f>'Raport Q2-03'!F238</f>
        <v>2 kwartał          (roku poprzedniego)                         okres                 od 01-04-02       do 30-06-02</v>
      </c>
      <c r="F237" s="31" t="str">
        <f>'Raport Q2-03'!G238</f>
        <v>2 kwartały          (roku poprzedniego)                         okres                        od 01-01-02              do 30-06-02</v>
      </c>
    </row>
    <row r="238" spans="2:6" ht="24" hidden="1">
      <c r="B238" s="19" t="s">
        <v>252</v>
      </c>
      <c r="C238" s="32"/>
      <c r="D238" s="32"/>
      <c r="E238" s="32"/>
      <c r="F238" s="12"/>
    </row>
    <row r="239" spans="2:6" ht="12" hidden="1">
      <c r="B239" s="19" t="s">
        <v>253</v>
      </c>
      <c r="C239" s="32"/>
      <c r="D239" s="32"/>
      <c r="E239" s="32"/>
      <c r="F239" s="12"/>
    </row>
    <row r="240" spans="2:6" ht="12" hidden="1">
      <c r="B240" s="19" t="s">
        <v>254</v>
      </c>
      <c r="C240" s="32"/>
      <c r="D240" s="32"/>
      <c r="E240" s="32"/>
      <c r="F240" s="12"/>
    </row>
    <row r="241" spans="2:6" ht="12" hidden="1">
      <c r="B241" s="19" t="s">
        <v>255</v>
      </c>
      <c r="C241" s="32"/>
      <c r="D241" s="32"/>
      <c r="E241" s="32"/>
      <c r="F241" s="12"/>
    </row>
    <row r="242" spans="2:6" ht="12" hidden="1">
      <c r="B242" s="19" t="s">
        <v>256</v>
      </c>
      <c r="C242" s="32"/>
      <c r="D242" s="32"/>
      <c r="E242" s="32"/>
      <c r="F242" s="12"/>
    </row>
    <row r="243" spans="2:6" ht="12" hidden="1">
      <c r="B243" s="19" t="s">
        <v>257</v>
      </c>
      <c r="C243" s="32"/>
      <c r="D243" s="32"/>
      <c r="E243" s="32"/>
      <c r="F243" s="12"/>
    </row>
    <row r="244" spans="2:6" ht="12" customHeight="1" hidden="1">
      <c r="B244" s="19" t="s">
        <v>258</v>
      </c>
      <c r="C244" s="32"/>
      <c r="D244" s="32"/>
      <c r="E244" s="32"/>
      <c r="F244" s="12"/>
    </row>
    <row r="245" spans="2:6" ht="12" hidden="1">
      <c r="B245" s="19" t="s">
        <v>259</v>
      </c>
      <c r="C245" s="32"/>
      <c r="D245" s="32"/>
      <c r="E245" s="32"/>
      <c r="F245" s="12"/>
    </row>
    <row r="246" spans="2:6" ht="12" hidden="1">
      <c r="B246" s="19" t="s">
        <v>260</v>
      </c>
      <c r="C246" s="32"/>
      <c r="D246" s="32"/>
      <c r="E246" s="32"/>
      <c r="F246" s="12"/>
    </row>
    <row r="247" spans="2:6" ht="12" hidden="1">
      <c r="B247" s="19" t="s">
        <v>261</v>
      </c>
      <c r="C247" s="32"/>
      <c r="D247" s="32"/>
      <c r="E247" s="32"/>
      <c r="F247" s="12"/>
    </row>
    <row r="248" spans="2:6" ht="12" hidden="1">
      <c r="B248" s="19" t="s">
        <v>262</v>
      </c>
      <c r="C248" s="32"/>
      <c r="D248" s="32"/>
      <c r="E248" s="32"/>
      <c r="F248" s="12"/>
    </row>
    <row r="249" spans="2:6" ht="12" hidden="1">
      <c r="B249" s="19" t="s">
        <v>263</v>
      </c>
      <c r="C249" s="32"/>
      <c r="D249" s="32"/>
      <c r="E249" s="32"/>
      <c r="F249" s="12"/>
    </row>
    <row r="250" spans="2:6" ht="12" hidden="1">
      <c r="B250" s="19" t="s">
        <v>264</v>
      </c>
      <c r="C250" s="32"/>
      <c r="D250" s="32"/>
      <c r="E250" s="32"/>
      <c r="F250" s="12"/>
    </row>
    <row r="251" spans="2:6" ht="12" hidden="1">
      <c r="B251" s="19" t="s">
        <v>265</v>
      </c>
      <c r="C251" s="32"/>
      <c r="D251" s="32"/>
      <c r="E251" s="32"/>
      <c r="F251" s="12"/>
    </row>
    <row r="252" spans="2:6" ht="12" hidden="1">
      <c r="B252" s="19" t="s">
        <v>266</v>
      </c>
      <c r="C252" s="32"/>
      <c r="D252" s="32"/>
      <c r="E252" s="32"/>
      <c r="F252" s="12"/>
    </row>
    <row r="253" spans="2:6" ht="12" hidden="1">
      <c r="B253" s="19" t="s">
        <v>267</v>
      </c>
      <c r="C253" s="32"/>
      <c r="D253" s="32"/>
      <c r="E253" s="32"/>
      <c r="F253" s="12"/>
    </row>
    <row r="254" spans="2:6" ht="12" hidden="1">
      <c r="B254" s="19" t="s">
        <v>268</v>
      </c>
      <c r="C254" s="32"/>
      <c r="D254" s="32"/>
      <c r="E254" s="32"/>
      <c r="F254" s="12"/>
    </row>
    <row r="255" spans="2:6" ht="12" hidden="1">
      <c r="B255" s="19" t="s">
        <v>269</v>
      </c>
      <c r="C255" s="32"/>
      <c r="D255" s="32"/>
      <c r="E255" s="32"/>
      <c r="F255" s="12"/>
    </row>
    <row r="256" spans="2:6" ht="24" hidden="1">
      <c r="B256" s="19" t="s">
        <v>270</v>
      </c>
      <c r="C256" s="32"/>
      <c r="D256" s="32"/>
      <c r="E256" s="32"/>
      <c r="F256" s="12"/>
    </row>
    <row r="257" spans="2:6" ht="12" hidden="1">
      <c r="B257" s="19" t="s">
        <v>271</v>
      </c>
      <c r="C257" s="32"/>
      <c r="D257" s="32"/>
      <c r="E257" s="32"/>
      <c r="F257" s="12"/>
    </row>
    <row r="258" spans="2:6" ht="12" hidden="1">
      <c r="B258" s="19" t="s">
        <v>272</v>
      </c>
      <c r="C258" s="28"/>
      <c r="D258" s="29"/>
      <c r="E258" s="29"/>
      <c r="F258" s="69"/>
    </row>
    <row r="259" spans="2:6" ht="24">
      <c r="B259" s="7" t="s">
        <v>166</v>
      </c>
      <c r="C259" s="33"/>
      <c r="D259" s="33"/>
      <c r="E259" s="33"/>
      <c r="F259" s="33"/>
    </row>
    <row r="260" spans="2:6" ht="12">
      <c r="B260" s="7" t="s">
        <v>273</v>
      </c>
      <c r="C260" s="33">
        <f>'Raport Q2-03'!C261/1000</f>
        <v>122.28858999999883</v>
      </c>
      <c r="D260" s="33">
        <f>'Raport Q2-03'!E261/1000</f>
        <v>180.34883</v>
      </c>
      <c r="E260" s="33">
        <f>'Raport Q2-03'!F261/1000</f>
        <v>-14724.373669999999</v>
      </c>
      <c r="F260" s="33">
        <f>'Raport Q2-03'!G261/1000</f>
        <v>-16232.721529999999</v>
      </c>
    </row>
    <row r="261" spans="2:6" ht="12">
      <c r="B261" s="7" t="s">
        <v>274</v>
      </c>
      <c r="C261" s="33">
        <f>'Raport Q2-03'!C262/1000</f>
        <v>-315.2335</v>
      </c>
      <c r="D261" s="33">
        <f>'Raport Q2-03'!E262/1000</f>
        <v>-922.56416</v>
      </c>
      <c r="E261" s="33">
        <f>'Raport Q2-03'!F262/1000</f>
        <v>14232.365264599399</v>
      </c>
      <c r="F261" s="33">
        <f>'Raport Q2-03'!G262/1000</f>
        <v>14526.887014599399</v>
      </c>
    </row>
    <row r="262" spans="2:6" ht="36">
      <c r="B262" s="7" t="s">
        <v>154</v>
      </c>
      <c r="C262" s="33">
        <f>'Raport Q2-03'!C263/1000</f>
        <v>0</v>
      </c>
      <c r="D262" s="33">
        <f>'Raport Q2-03'!E263/1000</f>
        <v>0</v>
      </c>
      <c r="E262" s="33">
        <f>'Raport Q2-03'!F263/1000</f>
        <v>0</v>
      </c>
      <c r="F262" s="33">
        <f>'Raport Q2-03'!G263/1000</f>
        <v>0</v>
      </c>
    </row>
    <row r="263" spans="2:6" ht="12">
      <c r="B263" s="7" t="s">
        <v>155</v>
      </c>
      <c r="C263" s="33">
        <f>'Raport Q2-03'!C264/1000</f>
        <v>14.91928</v>
      </c>
      <c r="D263" s="33">
        <f>'Raport Q2-03'!E264/1000</f>
        <v>34.1079</v>
      </c>
      <c r="E263" s="33">
        <f>'Raport Q2-03'!F264/1000</f>
        <v>5.00699</v>
      </c>
      <c r="F263" s="33">
        <f>'Raport Q2-03'!G264/1000</f>
        <v>16.08934</v>
      </c>
    </row>
    <row r="264" spans="2:6" ht="12">
      <c r="B264" s="7" t="s">
        <v>156</v>
      </c>
      <c r="C264" s="33">
        <f>'Raport Q2-03'!C265/1000</f>
        <v>0</v>
      </c>
      <c r="D264" s="33">
        <f>'Raport Q2-03'!E265/1000</f>
        <v>0</v>
      </c>
      <c r="E264" s="33">
        <f>'Raport Q2-03'!F265/1000</f>
        <v>-55.30182</v>
      </c>
      <c r="F264" s="33">
        <f>'Raport Q2-03'!G265/1000</f>
        <v>0.80314</v>
      </c>
    </row>
    <row r="265" spans="2:6" ht="12">
      <c r="B265" s="7" t="s">
        <v>157</v>
      </c>
      <c r="C265" s="33">
        <f>'Raport Q2-03'!C266/1000</f>
        <v>-153.83024</v>
      </c>
      <c r="D265" s="33">
        <f>'Raport Q2-03'!E266/1000</f>
        <v>-380.60740000000004</v>
      </c>
      <c r="E265" s="33">
        <f>'Raport Q2-03'!F266/1000</f>
        <v>-278.1011900000001</v>
      </c>
      <c r="F265" s="33">
        <f>'Raport Q2-03'!G266/1000</f>
        <v>-633.35468</v>
      </c>
    </row>
    <row r="266" spans="2:6" ht="24">
      <c r="B266" s="7" t="s">
        <v>158</v>
      </c>
      <c r="C266" s="33">
        <f>'Raport Q2-03'!C267/1000</f>
        <v>84</v>
      </c>
      <c r="D266" s="33">
        <f>'Raport Q2-03'!E267/1000</f>
        <v>80.99726</v>
      </c>
      <c r="E266" s="33">
        <f>'Raport Q2-03'!F267/1000</f>
        <v>226.48216999999994</v>
      </c>
      <c r="F266" s="33">
        <f>'Raport Q2-03'!G267/1000</f>
        <v>1395.5165</v>
      </c>
    </row>
    <row r="267" spans="2:6" ht="12">
      <c r="B267" s="7" t="s">
        <v>159</v>
      </c>
      <c r="C267" s="33">
        <f>'Raport Q2-03'!C268/1000</f>
        <v>-6.114300000000046</v>
      </c>
      <c r="D267" s="33">
        <f>'Raport Q2-03'!E268/1000</f>
        <v>-6.114300000000046</v>
      </c>
      <c r="E267" s="33">
        <f>'Raport Q2-03'!F268/1000</f>
        <v>68.14572</v>
      </c>
      <c r="F267" s="33">
        <f>'Raport Q2-03'!G268/1000</f>
        <v>-38.305620000000005</v>
      </c>
    </row>
    <row r="268" spans="2:6" ht="12">
      <c r="B268" s="7" t="s">
        <v>160</v>
      </c>
      <c r="C268" s="33">
        <f>'Raport Q2-03'!C269/1000</f>
        <v>0</v>
      </c>
      <c r="D268" s="33">
        <f>'Raport Q2-03'!E269/1000</f>
        <v>0</v>
      </c>
      <c r="E268" s="33">
        <f>'Raport Q2-03'!F269/1000</f>
        <v>0</v>
      </c>
      <c r="F268" s="33">
        <f>'Raport Q2-03'!G269/1000</f>
        <v>0</v>
      </c>
    </row>
    <row r="269" spans="2:6" ht="12">
      <c r="B269" s="7" t="s">
        <v>161</v>
      </c>
      <c r="C269" s="33">
        <f>'Raport Q2-03'!C270/1000</f>
        <v>-20.16019</v>
      </c>
      <c r="D269" s="33">
        <f>'Raport Q2-03'!E270/1000</f>
        <v>-53.71423</v>
      </c>
      <c r="E269" s="33">
        <f>'Raport Q2-03'!F270/1000</f>
        <v>-262.10699</v>
      </c>
      <c r="F269" s="33">
        <f>'Raport Q2-03'!G270/1000</f>
        <v>-238.59888</v>
      </c>
    </row>
    <row r="270" spans="2:6" ht="24">
      <c r="B270" s="7" t="s">
        <v>162</v>
      </c>
      <c r="C270" s="33">
        <f>'Raport Q2-03'!C271/1000</f>
        <v>16.476200000000002</v>
      </c>
      <c r="D270" s="33">
        <f>'Raport Q2-03'!E271/1000</f>
        <v>-100.73124</v>
      </c>
      <c r="E270" s="33">
        <f>'Raport Q2-03'!F271/1000</f>
        <v>149.89070999999967</v>
      </c>
      <c r="F270" s="33">
        <f>'Raport Q2-03'!G271/1000</f>
        <v>25.846889999999664</v>
      </c>
    </row>
    <row r="271" spans="2:6" ht="12">
      <c r="B271" s="7" t="s">
        <v>163</v>
      </c>
      <c r="C271" s="33">
        <f>'Raport Q2-03'!C272/1000</f>
        <v>54.236489999999996</v>
      </c>
      <c r="D271" s="33">
        <f>'Raport Q2-03'!E272/1000</f>
        <v>-113.92478</v>
      </c>
      <c r="E271" s="33">
        <f>'Raport Q2-03'!F272/1000</f>
        <v>296.98690999999997</v>
      </c>
      <c r="F271" s="33">
        <f>'Raport Q2-03'!G272/1000</f>
        <v>-82.47244</v>
      </c>
    </row>
    <row r="272" spans="2:6" ht="12">
      <c r="B272" s="7" t="s">
        <v>164</v>
      </c>
      <c r="C272" s="33">
        <f>'Raport Q2-03'!C273/1000</f>
        <v>-304.76074</v>
      </c>
      <c r="D272" s="33">
        <f>'Raport Q2-03'!E273/1000</f>
        <v>-382.57737</v>
      </c>
      <c r="E272" s="33">
        <f>'Raport Q2-03'!F273/1000</f>
        <v>14081.3627645994</v>
      </c>
      <c r="F272" s="33">
        <f>'Raport Q2-03'!G273/1000</f>
        <v>14081.3627645994</v>
      </c>
    </row>
    <row r="273" spans="2:6" ht="24">
      <c r="B273" s="7" t="s">
        <v>165</v>
      </c>
      <c r="C273" s="33">
        <f>'Raport Q2-03'!C274/1000</f>
        <v>-192.9449100000011</v>
      </c>
      <c r="D273" s="33">
        <f>'Raport Q2-03'!E274/1000</f>
        <v>-742.2153300000001</v>
      </c>
      <c r="E273" s="33">
        <f>'Raport Q2-03'!F274/1000</f>
        <v>-492.0084054005996</v>
      </c>
      <c r="F273" s="33">
        <f>'Raport Q2-03'!G274/1000</f>
        <v>-1705.8345154005997</v>
      </c>
    </row>
    <row r="274" spans="2:6" ht="12" customHeight="1">
      <c r="B274" s="66" t="s">
        <v>177</v>
      </c>
      <c r="C274" s="33"/>
      <c r="D274" s="33">
        <f>'Raport Q2-03'!E275/1000</f>
        <v>0</v>
      </c>
      <c r="E274" s="33"/>
      <c r="F274" s="33"/>
    </row>
    <row r="275" spans="2:6" ht="12">
      <c r="B275" s="66" t="s">
        <v>167</v>
      </c>
      <c r="C275" s="33">
        <f>'Raport Q2-03'!C276/1000</f>
        <v>97.45720000000009</v>
      </c>
      <c r="D275" s="33">
        <f>'Raport Q2-03'!E276/1000</f>
        <v>1270.41388</v>
      </c>
      <c r="E275" s="33">
        <f>'Raport Q2-03'!F276/1000</f>
        <v>1179.0053899999996</v>
      </c>
      <c r="F275" s="33">
        <f>'Raport Q2-03'!G276/1000</f>
        <v>6143.762269999999</v>
      </c>
    </row>
    <row r="276" spans="2:6" ht="12" customHeight="1">
      <c r="B276" s="7" t="s">
        <v>168</v>
      </c>
      <c r="C276" s="33">
        <f>'Raport Q2-03'!C277/1000</f>
        <v>0</v>
      </c>
      <c r="D276" s="33">
        <f>'Raport Q2-03'!E277/1000</f>
        <v>3</v>
      </c>
      <c r="E276" s="33">
        <f>'Raport Q2-03'!F277/1000</f>
        <v>0</v>
      </c>
      <c r="F276" s="33">
        <f>'Raport Q2-03'!G277/1000</f>
        <v>0</v>
      </c>
    </row>
    <row r="277" spans="2:6" ht="12" customHeight="1">
      <c r="B277" s="7" t="s">
        <v>169</v>
      </c>
      <c r="C277" s="33">
        <f>'Raport Q2-03'!C278/1000</f>
        <v>0</v>
      </c>
      <c r="D277" s="33">
        <f>'Raport Q2-03'!E278/1000</f>
        <v>0</v>
      </c>
      <c r="E277" s="33">
        <f>'Raport Q2-03'!F278/1000</f>
        <v>0</v>
      </c>
      <c r="F277" s="33">
        <f>'Raport Q2-03'!G278/1000</f>
        <v>0</v>
      </c>
    </row>
    <row r="278" spans="2:6" ht="12" customHeight="1">
      <c r="B278" s="174" t="s">
        <v>170</v>
      </c>
      <c r="C278" s="175">
        <f>'Raport Q2-03'!C279/1000</f>
        <v>90.56661</v>
      </c>
      <c r="D278" s="175">
        <f>'Raport Q2-03'!E279/1000</f>
        <v>177.0491</v>
      </c>
      <c r="E278" s="175">
        <f>'Raport Q2-03'!F279/1000</f>
        <v>-671.0860099999998</v>
      </c>
      <c r="F278" s="175">
        <f>'Raport Q2-03'!G279/1000</f>
        <v>2041.0836600000002</v>
      </c>
    </row>
    <row r="279" spans="2:10" s="147" customFormat="1" ht="12" customHeight="1">
      <c r="B279" s="146" t="s">
        <v>289</v>
      </c>
      <c r="C279" s="176">
        <f>'Raport Q2-03'!C280/1000</f>
        <v>90.56661</v>
      </c>
      <c r="D279" s="176">
        <f>'Raport Q2-03'!E280/1000</f>
        <v>177.0491</v>
      </c>
      <c r="E279" s="176">
        <f>'Raport Q2-03'!F280/1000</f>
        <v>-2466.1696699999998</v>
      </c>
      <c r="F279" s="176">
        <f>'Raport Q2-03'!G280/1000</f>
        <v>0</v>
      </c>
      <c r="G279" s="147" t="s">
        <v>292</v>
      </c>
      <c r="H279" s="148"/>
      <c r="I279" s="148"/>
      <c r="J279" s="148"/>
    </row>
    <row r="280" spans="2:6" ht="12" customHeight="1">
      <c r="B280" s="7" t="s">
        <v>290</v>
      </c>
      <c r="C280" s="33">
        <f>'Raport Q2-03'!C281/1000</f>
        <v>0</v>
      </c>
      <c r="D280" s="33">
        <f>'Raport Q2-03'!E281/1000</f>
        <v>0</v>
      </c>
      <c r="E280" s="33">
        <f>'Raport Q2-03'!F281/1000</f>
        <v>1795.0836600000002</v>
      </c>
      <c r="F280" s="33">
        <f>'Raport Q2-03'!G281/1000</f>
        <v>2041.0836600000002</v>
      </c>
    </row>
    <row r="281" spans="2:6" ht="12" customHeight="1">
      <c r="B281" s="7" t="s">
        <v>171</v>
      </c>
      <c r="C281" s="33">
        <f>'Raport Q2-03'!C282/1000</f>
        <v>0</v>
      </c>
      <c r="D281" s="33">
        <f>'Raport Q2-03'!E282/1000</f>
        <v>0</v>
      </c>
      <c r="E281" s="33">
        <f>'Raport Q2-03'!F282/1000</f>
        <v>1568.48929</v>
      </c>
      <c r="F281" s="33">
        <f>'Raport Q2-03'!G282/1000</f>
        <v>1646.48929</v>
      </c>
    </row>
    <row r="282" spans="2:6" ht="12" customHeight="1">
      <c r="B282" s="7" t="s">
        <v>172</v>
      </c>
      <c r="C282" s="33">
        <f>'Raport Q2-03'!C283/1000</f>
        <v>0</v>
      </c>
      <c r="D282" s="33">
        <f>'Raport Q2-03'!E283/1000</f>
        <v>0</v>
      </c>
      <c r="E282" s="33">
        <f>'Raport Q2-03'!F283/1000</f>
        <v>0</v>
      </c>
      <c r="F282" s="33">
        <f>'Raport Q2-03'!G283/1000</f>
        <v>0</v>
      </c>
    </row>
    <row r="283" spans="2:6" ht="12" customHeight="1">
      <c r="B283" s="7" t="s">
        <v>173</v>
      </c>
      <c r="C283" s="33">
        <f>'Raport Q2-03'!C284/1000</f>
        <v>0</v>
      </c>
      <c r="D283" s="33">
        <f>'Raport Q2-03'!E284/1000</f>
        <v>0</v>
      </c>
      <c r="E283" s="33">
        <f>'Raport Q2-03'!F284/1000</f>
        <v>-30</v>
      </c>
      <c r="F283" s="33">
        <f>'Raport Q2-03'!G284/1000</f>
        <v>0</v>
      </c>
    </row>
    <row r="284" spans="2:6" ht="12" customHeight="1">
      <c r="B284" s="75" t="s">
        <v>174</v>
      </c>
      <c r="C284" s="33">
        <f>'Raport Q2-03'!C285/1000</f>
        <v>0</v>
      </c>
      <c r="D284" s="33">
        <f>'Raport Q2-03'!E285/1000</f>
        <v>0</v>
      </c>
      <c r="E284" s="33">
        <f>'Raport Q2-03'!F285/1000</f>
        <v>256.59436999999997</v>
      </c>
      <c r="F284" s="33">
        <f>'Raport Q2-03'!G285/1000</f>
        <v>394.59436999999997</v>
      </c>
    </row>
    <row r="285" spans="2:6" ht="12" customHeight="1">
      <c r="B285" s="75" t="s">
        <v>175</v>
      </c>
      <c r="C285" s="33">
        <f>'Raport Q2-03'!C286/1000</f>
        <v>0</v>
      </c>
      <c r="D285" s="33">
        <f>'Raport Q2-03'!E286/1000</f>
        <v>0</v>
      </c>
      <c r="E285" s="33">
        <f>'Raport Q2-03'!F286/1000</f>
        <v>0</v>
      </c>
      <c r="F285" s="33">
        <f>'Raport Q2-03'!G286/1000</f>
        <v>0</v>
      </c>
    </row>
    <row r="286" spans="2:6" ht="12" customHeight="1">
      <c r="B286" s="7" t="s">
        <v>176</v>
      </c>
      <c r="C286" s="33">
        <f>'Raport Q2-03'!C287/1000</f>
        <v>6.890590000000084</v>
      </c>
      <c r="D286" s="33">
        <f>'Raport Q2-03'!E287/1000</f>
        <v>1090.36478</v>
      </c>
      <c r="E286" s="33">
        <f>'Raport Q2-03'!F287/1000</f>
        <v>1850.0913999999998</v>
      </c>
      <c r="F286" s="33">
        <f>'Raport Q2-03'!G287/1000</f>
        <v>4102.67861</v>
      </c>
    </row>
    <row r="287" spans="2:6" ht="12" customHeight="1">
      <c r="B287" s="7" t="s">
        <v>178</v>
      </c>
      <c r="C287" s="33">
        <f>'Raport Q2-03'!C288/1000</f>
        <v>114.17559</v>
      </c>
      <c r="D287" s="33">
        <f>'Raport Q2-03'!E288/1000</f>
        <v>892.44846</v>
      </c>
      <c r="E287" s="33">
        <f>'Raport Q2-03'!F288/1000</f>
        <v>-2559.332984599395</v>
      </c>
      <c r="F287" s="33">
        <f>'Raport Q2-03'!G288/1000</f>
        <v>-12164.887224599397</v>
      </c>
    </row>
    <row r="288" spans="2:6" ht="12" customHeight="1">
      <c r="B288" s="7" t="s">
        <v>179</v>
      </c>
      <c r="C288" s="33">
        <f>'Raport Q2-03'!C289/1000</f>
        <v>12.785</v>
      </c>
      <c r="D288" s="33">
        <f>'Raport Q2-03'!E289/1000</f>
        <v>21.35587</v>
      </c>
      <c r="E288" s="33">
        <f>'Raport Q2-03'!F289/1000</f>
        <v>-84.80565</v>
      </c>
      <c r="F288" s="33">
        <f>'Raport Q2-03'!G289/1000</f>
        <v>-84.80565</v>
      </c>
    </row>
    <row r="289" spans="2:6" ht="12" customHeight="1">
      <c r="B289" s="7" t="s">
        <v>180</v>
      </c>
      <c r="C289" s="33">
        <f>'Raport Q2-03'!C290/1000</f>
        <v>0</v>
      </c>
      <c r="D289" s="33">
        <f>'Raport Q2-03'!E290/1000</f>
        <v>0</v>
      </c>
      <c r="E289" s="33">
        <f>'Raport Q2-03'!F290/1000</f>
        <v>0</v>
      </c>
      <c r="F289" s="33">
        <f>'Raport Q2-03'!G290/1000</f>
        <v>0</v>
      </c>
    </row>
    <row r="290" spans="2:6" ht="12" customHeight="1">
      <c r="B290" s="7" t="s">
        <v>181</v>
      </c>
      <c r="C290" s="33">
        <f>'Raport Q2-03'!C291/1000</f>
        <v>6.390589999999968</v>
      </c>
      <c r="D290" s="33">
        <f>'Raport Q2-03'!E291/1000</f>
        <v>711.09259</v>
      </c>
      <c r="E290" s="33">
        <f>'Raport Q2-03'!F291/1000</f>
        <v>-6324.567024599395</v>
      </c>
      <c r="F290" s="33">
        <f>'Raport Q2-03'!G291/1000</f>
        <v>-11749.047524599398</v>
      </c>
    </row>
    <row r="291" spans="2:6" ht="12" customHeight="1">
      <c r="B291" s="7" t="s">
        <v>182</v>
      </c>
      <c r="C291" s="33">
        <f>'Raport Q2-03'!C292/1000</f>
        <v>6.390589999999968</v>
      </c>
      <c r="D291" s="33">
        <f>'Raport Q2-03'!E292/1000</f>
        <v>711.09259</v>
      </c>
      <c r="E291" s="33">
        <f>'Raport Q2-03'!F292/1000</f>
        <v>-6324.567024599395</v>
      </c>
      <c r="F291" s="33">
        <f>'Raport Q2-03'!G292/1000</f>
        <v>-11749.047524599398</v>
      </c>
    </row>
    <row r="292" spans="2:6" ht="12" customHeight="1">
      <c r="B292" s="7" t="s">
        <v>183</v>
      </c>
      <c r="C292" s="33">
        <f>'Raport Q2-03'!C293/1000</f>
        <v>0</v>
      </c>
      <c r="D292" s="33">
        <f>'Raport Q2-03'!E293/1000</f>
        <v>0</v>
      </c>
      <c r="E292" s="33">
        <f>'Raport Q2-03'!F293/1000</f>
        <v>-6324.567024599395</v>
      </c>
      <c r="F292" s="33">
        <f>'Raport Q2-03'!G293/1000</f>
        <v>-11749.047524599398</v>
      </c>
    </row>
    <row r="293" spans="2:6" ht="12" customHeight="1">
      <c r="B293" s="7" t="s">
        <v>184</v>
      </c>
      <c r="C293" s="33">
        <f>'Raport Q2-03'!C294/1000</f>
        <v>0</v>
      </c>
      <c r="D293" s="33">
        <f>'Raport Q2-03'!E294/1000</f>
        <v>0</v>
      </c>
      <c r="E293" s="33">
        <f>'Raport Q2-03'!F294/1000</f>
        <v>0</v>
      </c>
      <c r="F293" s="33">
        <f>'Raport Q2-03'!G294/1000</f>
        <v>0</v>
      </c>
    </row>
    <row r="294" spans="2:6" ht="12" customHeight="1">
      <c r="B294" s="7" t="s">
        <v>185</v>
      </c>
      <c r="C294" s="33">
        <f>'Raport Q2-03'!C295/1000</f>
        <v>0</v>
      </c>
      <c r="D294" s="33">
        <f>'Raport Q2-03'!E295/1000</f>
        <v>0</v>
      </c>
      <c r="E294" s="33">
        <f>'Raport Q2-03'!F295/1000</f>
        <v>0</v>
      </c>
      <c r="F294" s="33">
        <f>'Raport Q2-03'!G295/1000</f>
        <v>0</v>
      </c>
    </row>
    <row r="295" spans="2:6" ht="12" customHeight="1">
      <c r="B295" s="7" t="s">
        <v>183</v>
      </c>
      <c r="C295" s="33">
        <f>'Raport Q2-03'!C296/1000</f>
        <v>0</v>
      </c>
      <c r="D295" s="33">
        <f>'Raport Q2-03'!E296/1000</f>
        <v>0</v>
      </c>
      <c r="E295" s="33">
        <f>'Raport Q2-03'!F296/1000</f>
        <v>0</v>
      </c>
      <c r="F295" s="33">
        <f>'Raport Q2-03'!G296/1000</f>
        <v>0</v>
      </c>
    </row>
    <row r="296" spans="2:6" ht="12" customHeight="1">
      <c r="B296" s="7" t="s">
        <v>184</v>
      </c>
      <c r="C296" s="33">
        <f>'Raport Q2-03'!C297/1000</f>
        <v>0</v>
      </c>
      <c r="D296" s="33">
        <f>'Raport Q2-03'!E297/1000</f>
        <v>0</v>
      </c>
      <c r="E296" s="33">
        <f>'Raport Q2-03'!F297/1000</f>
        <v>0</v>
      </c>
      <c r="F296" s="33">
        <f>'Raport Q2-03'!G297/1000</f>
        <v>0</v>
      </c>
    </row>
    <row r="297" spans="2:6" ht="12" customHeight="1">
      <c r="B297" s="7" t="s">
        <v>186</v>
      </c>
      <c r="C297" s="33">
        <f>'Raport Q2-03'!C298/1000</f>
        <v>95</v>
      </c>
      <c r="D297" s="33">
        <f>'Raport Q2-03'!E298/1000</f>
        <v>160</v>
      </c>
      <c r="E297" s="33">
        <f>'Raport Q2-03'!F298/1000</f>
        <v>3850.0396900000014</v>
      </c>
      <c r="F297" s="33">
        <f>'Raport Q2-03'!G298/1000</f>
        <v>-331.034049999999</v>
      </c>
    </row>
    <row r="298" spans="2:6" ht="12" customHeight="1">
      <c r="B298" s="7" t="s">
        <v>187</v>
      </c>
      <c r="C298" s="33">
        <f>'Raport Q2-03'!C299/1000</f>
        <v>-16.71839</v>
      </c>
      <c r="D298" s="33">
        <f>'Raport Q2-03'!E299/1000</f>
        <v>377.9654200000006</v>
      </c>
      <c r="E298" s="33">
        <f>'Raport Q2-03'!F299/1000</f>
        <v>-1380.327594599397</v>
      </c>
      <c r="F298" s="33">
        <f>'Raport Q2-03'!G299/1000</f>
        <v>-6021.124954599397</v>
      </c>
    </row>
    <row r="299" spans="2:6" ht="12" customHeight="1">
      <c r="B299" s="7" t="s">
        <v>188</v>
      </c>
      <c r="C299" s="33"/>
      <c r="D299" s="33">
        <f>'Raport Q2-03'!E300/1000</f>
        <v>0</v>
      </c>
      <c r="E299" s="33"/>
      <c r="F299" s="33"/>
    </row>
    <row r="300" spans="2:6" ht="12" customHeight="1">
      <c r="B300" s="7" t="s">
        <v>167</v>
      </c>
      <c r="C300" s="33">
        <f>'Raport Q2-03'!C301/1000</f>
        <v>0</v>
      </c>
      <c r="D300" s="33">
        <f>'Raport Q2-03'!E301/1000</f>
        <v>0</v>
      </c>
      <c r="E300" s="33">
        <f>'Raport Q2-03'!F301/1000</f>
        <v>0</v>
      </c>
      <c r="F300" s="33">
        <f>'Raport Q2-03'!G301/1000</f>
        <v>0</v>
      </c>
    </row>
    <row r="301" spans="2:6" ht="12" customHeight="1">
      <c r="B301" s="7" t="s">
        <v>189</v>
      </c>
      <c r="C301" s="33">
        <f>'Raport Q2-03'!C302/1000</f>
        <v>0</v>
      </c>
      <c r="D301" s="33">
        <f>'Raport Q2-03'!E302/1000</f>
        <v>0</v>
      </c>
      <c r="E301" s="33">
        <f>'Raport Q2-03'!F302/1000</f>
        <v>0</v>
      </c>
      <c r="F301" s="33">
        <f>'Raport Q2-03'!G302/1000</f>
        <v>0</v>
      </c>
    </row>
    <row r="302" spans="2:6" ht="12" customHeight="1">
      <c r="B302" s="7" t="s">
        <v>190</v>
      </c>
      <c r="C302" s="33">
        <f>'Raport Q2-03'!C303/1000</f>
        <v>0</v>
      </c>
      <c r="D302" s="33">
        <f>'Raport Q2-03'!E303/1000</f>
        <v>0</v>
      </c>
      <c r="E302" s="33">
        <f>'Raport Q2-03'!F303/1000</f>
        <v>0</v>
      </c>
      <c r="F302" s="33">
        <f>'Raport Q2-03'!G303/1000</f>
        <v>0</v>
      </c>
    </row>
    <row r="303" spans="2:6" ht="12" customHeight="1">
      <c r="B303" s="7" t="s">
        <v>191</v>
      </c>
      <c r="C303" s="33">
        <f>'Raport Q2-03'!C304/1000</f>
        <v>0</v>
      </c>
      <c r="D303" s="33">
        <f>'Raport Q2-03'!E304/1000</f>
        <v>0</v>
      </c>
      <c r="E303" s="33">
        <f>'Raport Q2-03'!F304/1000</f>
        <v>0</v>
      </c>
      <c r="F303" s="33">
        <f>'Raport Q2-03'!G304/1000</f>
        <v>0</v>
      </c>
    </row>
    <row r="304" spans="2:6" ht="12">
      <c r="B304" s="7" t="s">
        <v>192</v>
      </c>
      <c r="C304" s="33">
        <f>'Raport Q2-03'!C305/1000</f>
        <v>0</v>
      </c>
      <c r="D304" s="33">
        <f>'Raport Q2-03'!E305/1000</f>
        <v>0</v>
      </c>
      <c r="E304" s="33">
        <f>'Raport Q2-03'!F305/1000</f>
        <v>0</v>
      </c>
      <c r="F304" s="33">
        <f>'Raport Q2-03'!G305/1000</f>
        <v>0</v>
      </c>
    </row>
    <row r="305" spans="2:6" ht="12">
      <c r="B305" s="7" t="s">
        <v>178</v>
      </c>
      <c r="C305" s="33">
        <f>'Raport Q2-03'!C306/1000</f>
        <v>0</v>
      </c>
      <c r="D305" s="33">
        <f>'Raport Q2-03'!E306/1000</f>
        <v>1400</v>
      </c>
      <c r="E305" s="33">
        <f>'Raport Q2-03'!F306/1000</f>
        <v>0</v>
      </c>
      <c r="F305" s="33">
        <f>'Raport Q2-03'!G306/1000</f>
        <v>0</v>
      </c>
    </row>
    <row r="306" spans="2:6" ht="12">
      <c r="B306" s="7" t="s">
        <v>193</v>
      </c>
      <c r="C306" s="33">
        <f>'Raport Q2-03'!C307/1000</f>
        <v>0</v>
      </c>
      <c r="D306" s="33">
        <f>'Raport Q2-03'!E307/1000</f>
        <v>1400</v>
      </c>
      <c r="E306" s="33">
        <f>'Raport Q2-03'!F307/1000</f>
        <v>0</v>
      </c>
      <c r="F306" s="33">
        <f>'Raport Q2-03'!G307/1000</f>
        <v>0</v>
      </c>
    </row>
    <row r="307" spans="2:6" ht="12">
      <c r="B307" s="7" t="s">
        <v>194</v>
      </c>
      <c r="C307" s="33">
        <f>'Raport Q2-03'!C308/1000</f>
        <v>0</v>
      </c>
      <c r="D307" s="33">
        <f>'Raport Q2-03'!E308/1000</f>
        <v>0</v>
      </c>
      <c r="E307" s="33">
        <f>'Raport Q2-03'!F308/1000</f>
        <v>0</v>
      </c>
      <c r="F307" s="33">
        <f>'Raport Q2-03'!G308/1000</f>
        <v>0</v>
      </c>
    </row>
    <row r="308" spans="2:6" ht="12" customHeight="1">
      <c r="B308" s="7" t="s">
        <v>195</v>
      </c>
      <c r="C308" s="33">
        <f>'Raport Q2-03'!C309/1000</f>
        <v>0</v>
      </c>
      <c r="D308" s="33">
        <f>'Raport Q2-03'!E309/1000</f>
        <v>0</v>
      </c>
      <c r="E308" s="33">
        <f>'Raport Q2-03'!F309/1000</f>
        <v>0</v>
      </c>
      <c r="F308" s="33">
        <f>'Raport Q2-03'!G309/1000</f>
        <v>0</v>
      </c>
    </row>
    <row r="309" spans="2:6" ht="12">
      <c r="B309" s="7" t="s">
        <v>196</v>
      </c>
      <c r="C309" s="33">
        <f>'Raport Q2-03'!C310/1000</f>
        <v>0</v>
      </c>
      <c r="D309" s="33">
        <f>'Raport Q2-03'!E310/1000</f>
        <v>0</v>
      </c>
      <c r="E309" s="33">
        <f>'Raport Q2-03'!F310/1000</f>
        <v>0</v>
      </c>
      <c r="F309" s="33">
        <f>'Raport Q2-03'!G310/1000</f>
        <v>0</v>
      </c>
    </row>
    <row r="310" spans="2:6" ht="12">
      <c r="B310" s="7" t="s">
        <v>197</v>
      </c>
      <c r="C310" s="33">
        <f>'Raport Q2-03'!C311/1000</f>
        <v>0</v>
      </c>
      <c r="D310" s="33">
        <f>'Raport Q2-03'!E311/1000</f>
        <v>0</v>
      </c>
      <c r="E310" s="33">
        <f>'Raport Q2-03'!F311/1000</f>
        <v>0</v>
      </c>
      <c r="F310" s="33">
        <f>'Raport Q2-03'!G311/1000</f>
        <v>0</v>
      </c>
    </row>
    <row r="311" spans="2:6" ht="12">
      <c r="B311" s="7" t="s">
        <v>198</v>
      </c>
      <c r="C311" s="33">
        <f>'Raport Q2-03'!C312/1000</f>
        <v>0</v>
      </c>
      <c r="D311" s="33">
        <f>'Raport Q2-03'!E312/1000</f>
        <v>0</v>
      </c>
      <c r="E311" s="33">
        <f>'Raport Q2-03'!F312/1000</f>
        <v>0</v>
      </c>
      <c r="F311" s="33">
        <f>'Raport Q2-03'!G312/1000</f>
        <v>0</v>
      </c>
    </row>
    <row r="312" spans="2:6" ht="12" customHeight="1">
      <c r="B312" s="7" t="s">
        <v>199</v>
      </c>
      <c r="C312" s="33">
        <f>'Raport Q2-03'!C313/1000</f>
        <v>0</v>
      </c>
      <c r="D312" s="33">
        <f>'Raport Q2-03'!E313/1000</f>
        <v>0</v>
      </c>
      <c r="E312" s="33">
        <f>'Raport Q2-03'!F313/1000</f>
        <v>0</v>
      </c>
      <c r="F312" s="33">
        <f>'Raport Q2-03'!G313/1000</f>
        <v>0</v>
      </c>
    </row>
    <row r="313" spans="2:6" ht="12" customHeight="1">
      <c r="B313" s="7" t="s">
        <v>200</v>
      </c>
      <c r="C313" s="33">
        <f>'Raport Q2-03'!C314/1000</f>
        <v>0</v>
      </c>
      <c r="D313" s="33">
        <f>'Raport Q2-03'!E314/1000</f>
        <v>0</v>
      </c>
      <c r="E313" s="33">
        <f>'Raport Q2-03'!F314/1000</f>
        <v>0</v>
      </c>
      <c r="F313" s="33">
        <f>'Raport Q2-03'!G314/1000</f>
        <v>0</v>
      </c>
    </row>
    <row r="314" spans="2:6" ht="12" customHeight="1">
      <c r="B314" s="7" t="s">
        <v>201</v>
      </c>
      <c r="C314" s="33">
        <f>'Raport Q2-03'!C315/1000</f>
        <v>0</v>
      </c>
      <c r="D314" s="33">
        <f>'Raport Q2-03'!E315/1000</f>
        <v>0</v>
      </c>
      <c r="E314" s="33">
        <f>'Raport Q2-03'!F315/1000</f>
        <v>0</v>
      </c>
      <c r="F314" s="33">
        <f>'Raport Q2-03'!G315/1000</f>
        <v>0</v>
      </c>
    </row>
    <row r="315" spans="2:6" ht="12" customHeight="1">
      <c r="B315" s="7" t="s">
        <v>202</v>
      </c>
      <c r="C315" s="33">
        <f>'Raport Q2-03'!C316/1000</f>
        <v>0</v>
      </c>
      <c r="D315" s="33">
        <f>'Raport Q2-03'!E316/1000</f>
        <v>-1400</v>
      </c>
      <c r="E315" s="33">
        <f>'Raport Q2-03'!F316/1000</f>
        <v>0</v>
      </c>
      <c r="F315" s="33">
        <f>'Raport Q2-03'!G316/1000</f>
        <v>0</v>
      </c>
    </row>
    <row r="316" spans="2:6" ht="12">
      <c r="B316" s="7" t="s">
        <v>275</v>
      </c>
      <c r="C316" s="33">
        <f>'Raport Q2-03'!C317/1000</f>
        <v>-209.6632999999991</v>
      </c>
      <c r="D316" s="33">
        <f>'Raport Q2-03'!E317/1000</f>
        <v>-1764.24991</v>
      </c>
      <c r="E316" s="33">
        <f>'Raport Q2-03'!F317/1000</f>
        <v>-1872.3359999999943</v>
      </c>
      <c r="F316" s="33">
        <f>'Raport Q2-03'!G317/1000</f>
        <v>-7726.959469999997</v>
      </c>
    </row>
    <row r="317" spans="2:6" ht="12">
      <c r="B317" s="7" t="s">
        <v>276</v>
      </c>
      <c r="C317" s="33">
        <f>'Raport Q2-03'!C318/1000</f>
        <v>0</v>
      </c>
      <c r="D317" s="33">
        <f>'Raport Q2-03'!E318/1000</f>
        <v>0</v>
      </c>
      <c r="E317" s="33">
        <f>'Raport Q2-03'!F318/1000</f>
        <v>0</v>
      </c>
      <c r="F317" s="33">
        <f>'Raport Q2-03'!G318/1000</f>
        <v>0</v>
      </c>
    </row>
    <row r="318" spans="2:6" ht="24">
      <c r="B318" s="7" t="s">
        <v>277</v>
      </c>
      <c r="C318" s="33">
        <f>'Raport Q2-03'!C319/1000</f>
        <v>0</v>
      </c>
      <c r="D318" s="33">
        <f>'Raport Q2-03'!E319/1000</f>
        <v>0</v>
      </c>
      <c r="E318" s="33">
        <f>'Raport Q2-03'!F319/1000</f>
        <v>0</v>
      </c>
      <c r="F318" s="33">
        <f>'Raport Q2-03'!G319/1000</f>
        <v>0</v>
      </c>
    </row>
    <row r="319" spans="2:6" ht="12">
      <c r="B319" s="7" t="s">
        <v>278</v>
      </c>
      <c r="C319" s="33">
        <f>'Raport Q2-03'!C320/1000</f>
        <v>988.6204600000009</v>
      </c>
      <c r="D319" s="33">
        <f>'Raport Q2-03'!E320/1000</f>
        <v>2543.20707</v>
      </c>
      <c r="E319" s="33">
        <f>'Raport Q2-03'!F320/1000</f>
        <v>2273.72602</v>
      </c>
      <c r="F319" s="33">
        <f>'Raport Q2-03'!G320/1000</f>
        <v>8128.3494900000005</v>
      </c>
    </row>
    <row r="320" spans="2:6" ht="24">
      <c r="B320" s="7" t="s">
        <v>203</v>
      </c>
      <c r="C320" s="33">
        <f>'Raport Q2-03'!C321/1000</f>
        <v>778.95716</v>
      </c>
      <c r="D320" s="33">
        <f>'Raport Q2-03'!E321/1000</f>
        <v>778.95716</v>
      </c>
      <c r="E320" s="33">
        <f>'Raport Q2-03'!F321/1000</f>
        <v>401.39002</v>
      </c>
      <c r="F320" s="33">
        <f>'Raport Q2-03'!G321/1000</f>
        <v>401.39002</v>
      </c>
    </row>
    <row r="321" spans="2:6" ht="12">
      <c r="B321" s="7" t="s">
        <v>204</v>
      </c>
      <c r="C321" s="33">
        <f>'Raport Q2-03'!C322/1000</f>
        <v>0</v>
      </c>
      <c r="D321" s="33">
        <f>'Raport Q2-03'!E322/1000</f>
        <v>0</v>
      </c>
      <c r="E321" s="33">
        <f>'Raport Q2-03'!F322/1000</f>
        <v>0</v>
      </c>
      <c r="F321" s="33">
        <f>'Raport Q2-03'!G322/1000</f>
        <v>0</v>
      </c>
    </row>
    <row r="322" spans="2:6" ht="6" customHeight="1">
      <c r="B322" s="15"/>
      <c r="C322" s="34"/>
      <c r="D322" s="1"/>
      <c r="E322" s="1"/>
      <c r="F322" s="20"/>
    </row>
    <row r="323" spans="2:6" ht="12">
      <c r="B323" s="15"/>
      <c r="C323" s="37"/>
      <c r="D323" s="37"/>
      <c r="E323" s="1"/>
      <c r="F323" s="1"/>
    </row>
    <row r="324" spans="2:6" ht="12">
      <c r="B324" s="15"/>
      <c r="C324" s="37"/>
      <c r="D324" s="37"/>
      <c r="E324" s="47"/>
      <c r="F324" s="20"/>
    </row>
    <row r="325" spans="2:6" ht="12">
      <c r="B325" s="15"/>
      <c r="C325" s="37"/>
      <c r="D325" s="37"/>
      <c r="E325" s="47"/>
      <c r="F325" s="20"/>
    </row>
    <row r="326" spans="2:6" ht="12">
      <c r="B326" s="15"/>
      <c r="C326" s="34"/>
      <c r="D326" s="37"/>
      <c r="E326" s="1"/>
      <c r="F326" s="20"/>
    </row>
    <row r="327" spans="2:6" ht="12">
      <c r="B327" s="15"/>
      <c r="C327" s="34"/>
      <c r="D327" s="37"/>
      <c r="E327" s="1"/>
      <c r="F327" s="20"/>
    </row>
    <row r="328" spans="2:10" s="4" customFormat="1" ht="12.75">
      <c r="B328" s="21" t="s">
        <v>280</v>
      </c>
      <c r="C328" s="38"/>
      <c r="D328" s="58" t="s">
        <v>281</v>
      </c>
      <c r="E328" s="1"/>
      <c r="F328" s="65"/>
      <c r="G328" s="141"/>
      <c r="H328" s="141"/>
      <c r="I328" s="141"/>
      <c r="J328" s="141"/>
    </row>
    <row r="329" spans="2:10" s="4" customFormat="1" ht="12.75">
      <c r="B329" s="21" t="s">
        <v>282</v>
      </c>
      <c r="C329" s="38"/>
      <c r="D329" s="59" t="s">
        <v>283</v>
      </c>
      <c r="E329" s="1"/>
      <c r="F329" s="64"/>
      <c r="G329" s="141"/>
      <c r="H329" s="141"/>
      <c r="I329" s="141"/>
      <c r="J329" s="141"/>
    </row>
    <row r="330" spans="2:10" s="4" customFormat="1" ht="12.75">
      <c r="B330" s="3"/>
      <c r="C330" s="38"/>
      <c r="D330" s="60"/>
      <c r="E330" s="1"/>
      <c r="F330" s="64"/>
      <c r="G330" s="141"/>
      <c r="H330" s="141"/>
      <c r="I330" s="141"/>
      <c r="J330" s="141"/>
    </row>
    <row r="331" spans="2:10" s="4" customFormat="1" ht="12.75">
      <c r="B331" s="3"/>
      <c r="C331" s="38"/>
      <c r="D331" s="60"/>
      <c r="E331" s="1"/>
      <c r="F331" s="64"/>
      <c r="G331" s="141"/>
      <c r="H331" s="141"/>
      <c r="I331" s="141"/>
      <c r="J331" s="141"/>
    </row>
    <row r="332" spans="2:10" s="4" customFormat="1" ht="12.75">
      <c r="B332" s="3"/>
      <c r="C332" s="38"/>
      <c r="D332" s="60"/>
      <c r="E332" s="1"/>
      <c r="F332" s="64"/>
      <c r="G332" s="141"/>
      <c r="H332" s="141"/>
      <c r="I332" s="141"/>
      <c r="J332" s="141"/>
    </row>
    <row r="333" spans="2:10" s="4" customFormat="1" ht="12.75">
      <c r="B333" s="3"/>
      <c r="C333" s="38"/>
      <c r="D333" s="60"/>
      <c r="E333" s="1"/>
      <c r="F333" s="64"/>
      <c r="G333" s="141"/>
      <c r="H333" s="141"/>
      <c r="I333" s="141"/>
      <c r="J333" s="141"/>
    </row>
    <row r="334" spans="2:10" s="4" customFormat="1" ht="12.75">
      <c r="B334" s="22" t="s">
        <v>284</v>
      </c>
      <c r="C334" s="38"/>
      <c r="D334" s="61" t="s">
        <v>284</v>
      </c>
      <c r="E334" s="1"/>
      <c r="F334" s="70"/>
      <c r="G334" s="141"/>
      <c r="H334" s="141"/>
      <c r="I334" s="141"/>
      <c r="J334" s="141"/>
    </row>
    <row r="335" spans="2:6" ht="12">
      <c r="B335" s="15"/>
      <c r="C335" s="34"/>
      <c r="D335" s="37"/>
      <c r="E335" s="1"/>
      <c r="F335" s="20"/>
    </row>
    <row r="336" spans="5:6" ht="12">
      <c r="E336" s="1"/>
      <c r="F336" s="14"/>
    </row>
    <row r="337" spans="2:6" ht="12">
      <c r="B337" s="15"/>
      <c r="C337" s="34"/>
      <c r="D337" s="37"/>
      <c r="E337" s="1"/>
      <c r="F337" s="20"/>
    </row>
    <row r="338" spans="2:6" ht="12">
      <c r="B338" s="15"/>
      <c r="C338" s="37"/>
      <c r="D338" s="37"/>
      <c r="E338" s="1"/>
      <c r="F338" s="20"/>
    </row>
    <row r="339" spans="2:6" ht="12">
      <c r="B339" s="15"/>
      <c r="C339" s="37"/>
      <c r="D339" s="37"/>
      <c r="E339" s="1"/>
      <c r="F339" s="20"/>
    </row>
    <row r="340" spans="2:6" ht="12">
      <c r="B340" s="15"/>
      <c r="C340" s="34"/>
      <c r="D340" s="37"/>
      <c r="E340" s="1"/>
      <c r="F340" s="20"/>
    </row>
    <row r="341" spans="2:6" ht="12">
      <c r="B341" s="15"/>
      <c r="C341" s="34"/>
      <c r="D341" s="37"/>
      <c r="E341" s="1"/>
      <c r="F341" s="20"/>
    </row>
    <row r="342" spans="2:6" ht="12">
      <c r="B342" s="15"/>
      <c r="C342" s="34"/>
      <c r="D342" s="37"/>
      <c r="E342" s="1"/>
      <c r="F342" s="20"/>
    </row>
    <row r="343" spans="2:6" ht="12">
      <c r="B343" s="15"/>
      <c r="C343" s="34"/>
      <c r="D343" s="37"/>
      <c r="E343" s="1"/>
      <c r="F343" s="20"/>
    </row>
    <row r="344" spans="2:10" s="4" customFormat="1" ht="12.75">
      <c r="B344" s="23"/>
      <c r="C344" s="38"/>
      <c r="D344" s="58"/>
      <c r="E344" s="1"/>
      <c r="F344" s="65"/>
      <c r="G344" s="141"/>
      <c r="H344" s="141"/>
      <c r="I344" s="141"/>
      <c r="J344" s="141"/>
    </row>
    <row r="345" spans="2:10" s="4" customFormat="1" ht="12.75">
      <c r="B345" s="3"/>
      <c r="C345" s="38"/>
      <c r="D345" s="59"/>
      <c r="E345" s="1"/>
      <c r="F345" s="64"/>
      <c r="G345" s="141"/>
      <c r="H345" s="141"/>
      <c r="I345" s="141"/>
      <c r="J345" s="141"/>
    </row>
    <row r="346" spans="2:10" s="4" customFormat="1" ht="12.75">
      <c r="B346" s="3"/>
      <c r="C346" s="38"/>
      <c r="D346" s="60"/>
      <c r="E346" s="1"/>
      <c r="F346" s="64"/>
      <c r="G346" s="141"/>
      <c r="H346" s="141"/>
      <c r="I346" s="141"/>
      <c r="J346" s="141"/>
    </row>
    <row r="347" spans="2:10" s="4" customFormat="1" ht="12.75">
      <c r="B347" s="3"/>
      <c r="C347" s="38"/>
      <c r="D347" s="60"/>
      <c r="E347" s="1"/>
      <c r="F347" s="64"/>
      <c r="G347" s="141"/>
      <c r="H347" s="141"/>
      <c r="I347" s="141"/>
      <c r="J347" s="141"/>
    </row>
    <row r="348" spans="2:10" s="4" customFormat="1" ht="12.75">
      <c r="B348" s="3"/>
      <c r="C348" s="38"/>
      <c r="D348" s="60"/>
      <c r="E348" s="1"/>
      <c r="F348" s="64"/>
      <c r="G348" s="141"/>
      <c r="H348" s="141"/>
      <c r="I348" s="141"/>
      <c r="J348" s="141"/>
    </row>
    <row r="349" spans="2:10" s="4" customFormat="1" ht="12.75">
      <c r="B349" s="3"/>
      <c r="C349" s="38"/>
      <c r="D349" s="60"/>
      <c r="E349" s="1"/>
      <c r="F349" s="64"/>
      <c r="G349" s="141"/>
      <c r="H349" s="141"/>
      <c r="I349" s="141"/>
      <c r="J349" s="141"/>
    </row>
    <row r="350" spans="2:10" s="4" customFormat="1" ht="12.75">
      <c r="B350" s="23"/>
      <c r="C350" s="38"/>
      <c r="D350" s="61"/>
      <c r="E350" s="1"/>
      <c r="F350" s="70"/>
      <c r="G350" s="141"/>
      <c r="H350" s="141"/>
      <c r="I350" s="141"/>
      <c r="J350" s="141"/>
    </row>
    <row r="351" spans="2:6" ht="12">
      <c r="B351" s="15"/>
      <c r="C351" s="34"/>
      <c r="D351" s="37"/>
      <c r="E351" s="1"/>
      <c r="F351" s="20"/>
    </row>
    <row r="352" spans="5:6" ht="12">
      <c r="E352" s="1"/>
      <c r="F352" s="14"/>
    </row>
    <row r="353" spans="5:6" ht="12">
      <c r="E353" s="1"/>
      <c r="F353" s="14"/>
    </row>
    <row r="354" spans="5:6" ht="12">
      <c r="E354" s="1"/>
      <c r="F354" s="14"/>
    </row>
    <row r="355" spans="5:6" ht="12">
      <c r="E355" s="1"/>
      <c r="F355" s="14"/>
    </row>
    <row r="356" spans="5:6" ht="12">
      <c r="E356" s="1"/>
      <c r="F356" s="14"/>
    </row>
    <row r="357" spans="5:6" ht="12">
      <c r="E357" s="1"/>
      <c r="F357" s="14"/>
    </row>
    <row r="358" spans="5:6" ht="12">
      <c r="E358" s="1"/>
      <c r="F358" s="14"/>
    </row>
    <row r="359" spans="5:6" ht="12">
      <c r="E359" s="1"/>
      <c r="F359" s="14"/>
    </row>
    <row r="360" spans="5:6" ht="12">
      <c r="E360" s="1"/>
      <c r="F360" s="14"/>
    </row>
    <row r="361" spans="5:6" ht="12">
      <c r="E361" s="1"/>
      <c r="F361" s="14"/>
    </row>
    <row r="362" spans="5:6" ht="12">
      <c r="E362" s="1"/>
      <c r="F362" s="14"/>
    </row>
    <row r="363" spans="5:6" ht="12">
      <c r="E363" s="1"/>
      <c r="F363" s="14"/>
    </row>
    <row r="364" spans="5:6" ht="12">
      <c r="E364" s="1"/>
      <c r="F364" s="14"/>
    </row>
    <row r="365" spans="5:6" ht="12">
      <c r="E365" s="1"/>
      <c r="F365" s="14"/>
    </row>
    <row r="366" spans="5:6" ht="12">
      <c r="E366" s="1"/>
      <c r="F366" s="14"/>
    </row>
    <row r="367" spans="5:6" ht="12">
      <c r="E367" s="1"/>
      <c r="F367" s="14"/>
    </row>
    <row r="368" spans="5:6" ht="12">
      <c r="E368" s="1"/>
      <c r="F368" s="14"/>
    </row>
    <row r="369" spans="5:6" ht="12">
      <c r="E369" s="1"/>
      <c r="F369" s="14"/>
    </row>
    <row r="370" spans="5:6" ht="12">
      <c r="E370" s="1"/>
      <c r="F370" s="14"/>
    </row>
    <row r="371" spans="5:6" ht="12">
      <c r="E371" s="1"/>
      <c r="F371" s="14"/>
    </row>
    <row r="372" spans="5:6" ht="12">
      <c r="E372" s="1"/>
      <c r="F372" s="14"/>
    </row>
    <row r="373" spans="5:6" ht="12">
      <c r="E373" s="1"/>
      <c r="F373" s="14"/>
    </row>
    <row r="374" spans="5:6" ht="12">
      <c r="E374" s="1"/>
      <c r="F374" s="14"/>
    </row>
    <row r="375" spans="5:6" ht="12">
      <c r="E375" s="1"/>
      <c r="F375" s="14"/>
    </row>
    <row r="376" spans="5:6" ht="12">
      <c r="E376" s="1"/>
      <c r="F376" s="14"/>
    </row>
    <row r="377" spans="5:6" ht="12">
      <c r="E377" s="1"/>
      <c r="F377" s="14"/>
    </row>
    <row r="378" spans="5:6" ht="12">
      <c r="E378" s="1"/>
      <c r="F378" s="14"/>
    </row>
    <row r="379" spans="5:6" ht="12">
      <c r="E379" s="1"/>
      <c r="F379" s="14"/>
    </row>
    <row r="380" spans="5:6" ht="12">
      <c r="E380" s="1"/>
      <c r="F380" s="14"/>
    </row>
    <row r="381" spans="5:6" ht="12">
      <c r="E381" s="1"/>
      <c r="F381" s="14"/>
    </row>
    <row r="382" spans="5:6" ht="12">
      <c r="E382" s="1"/>
      <c r="F382" s="14"/>
    </row>
    <row r="383" spans="5:6" ht="12">
      <c r="E383" s="1"/>
      <c r="F383" s="14"/>
    </row>
    <row r="384" spans="5:6" ht="12">
      <c r="E384" s="1"/>
      <c r="F384" s="14"/>
    </row>
    <row r="385" spans="5:6" ht="12">
      <c r="E385" s="1"/>
      <c r="F385" s="14"/>
    </row>
    <row r="386" spans="5:6" ht="12">
      <c r="E386" s="1"/>
      <c r="F386" s="14"/>
    </row>
    <row r="387" spans="5:6" ht="12">
      <c r="E387" s="1"/>
      <c r="F387" s="14"/>
    </row>
    <row r="388" spans="5:6" ht="12">
      <c r="E388" s="1"/>
      <c r="F388" s="14"/>
    </row>
    <row r="389" spans="5:6" ht="12">
      <c r="E389" s="1"/>
      <c r="F389" s="14"/>
    </row>
    <row r="390" spans="5:6" ht="12">
      <c r="E390" s="1"/>
      <c r="F390" s="14"/>
    </row>
    <row r="391" spans="5:6" ht="12">
      <c r="E391" s="1"/>
      <c r="F391" s="14"/>
    </row>
    <row r="392" spans="5:6" ht="12">
      <c r="E392" s="1"/>
      <c r="F392" s="14"/>
    </row>
    <row r="393" spans="5:6" ht="12">
      <c r="E393" s="1"/>
      <c r="F393" s="14"/>
    </row>
    <row r="394" spans="5:6" ht="12">
      <c r="E394" s="1"/>
      <c r="F394" s="14"/>
    </row>
    <row r="395" spans="5:6" ht="12">
      <c r="E395" s="1"/>
      <c r="F395" s="14"/>
    </row>
    <row r="396" spans="5:6" ht="12">
      <c r="E396" s="1"/>
      <c r="F396" s="14"/>
    </row>
    <row r="397" spans="5:6" ht="12">
      <c r="E397" s="1"/>
      <c r="F397" s="14"/>
    </row>
    <row r="398" spans="5:6" ht="12">
      <c r="E398" s="1"/>
      <c r="F398" s="14"/>
    </row>
    <row r="399" spans="5:6" ht="12">
      <c r="E399" s="1"/>
      <c r="F399" s="14"/>
    </row>
    <row r="400" spans="5:6" ht="12">
      <c r="E400" s="1"/>
      <c r="F400" s="14"/>
    </row>
    <row r="401" spans="5:6" ht="12">
      <c r="E401" s="1"/>
      <c r="F401" s="14"/>
    </row>
    <row r="402" spans="5:6" ht="12">
      <c r="E402" s="1"/>
      <c r="F402" s="14"/>
    </row>
    <row r="403" spans="5:6" ht="12">
      <c r="E403" s="1"/>
      <c r="F403" s="14"/>
    </row>
    <row r="404" spans="5:6" ht="12">
      <c r="E404" s="1"/>
      <c r="F404" s="14"/>
    </row>
    <row r="405" spans="5:6" ht="12">
      <c r="E405" s="1"/>
      <c r="F405" s="14"/>
    </row>
    <row r="406" spans="5:6" ht="12">
      <c r="E406" s="1"/>
      <c r="F406" s="14"/>
    </row>
    <row r="407" spans="5:6" ht="12">
      <c r="E407" s="1"/>
      <c r="F407" s="14"/>
    </row>
    <row r="408" spans="5:6" ht="12">
      <c r="E408" s="1"/>
      <c r="F408" s="14"/>
    </row>
    <row r="409" spans="5:6" ht="12">
      <c r="E409" s="1"/>
      <c r="F409" s="14"/>
    </row>
    <row r="410" spans="5:6" ht="12">
      <c r="E410" s="1"/>
      <c r="F410" s="14"/>
    </row>
    <row r="411" spans="5:6" ht="12">
      <c r="E411" s="1"/>
      <c r="F411" s="14"/>
    </row>
    <row r="412" spans="5:6" ht="12">
      <c r="E412" s="1"/>
      <c r="F412" s="14"/>
    </row>
    <row r="413" spans="5:6" ht="12">
      <c r="E413" s="1"/>
      <c r="F413" s="14"/>
    </row>
    <row r="414" spans="5:6" ht="12">
      <c r="E414" s="1"/>
      <c r="F414" s="14"/>
    </row>
    <row r="415" spans="5:6" ht="12">
      <c r="E415" s="1"/>
      <c r="F415" s="14"/>
    </row>
    <row r="416" spans="5:6" ht="12">
      <c r="E416" s="1"/>
      <c r="F416" s="14"/>
    </row>
    <row r="417" spans="5:6" ht="12">
      <c r="E417" s="1"/>
      <c r="F417" s="14"/>
    </row>
    <row r="418" spans="5:6" ht="12">
      <c r="E418" s="1"/>
      <c r="F418" s="14"/>
    </row>
    <row r="419" spans="5:6" ht="12">
      <c r="E419" s="1"/>
      <c r="F419" s="14"/>
    </row>
    <row r="420" spans="5:6" ht="12">
      <c r="E420" s="1"/>
      <c r="F420" s="14"/>
    </row>
    <row r="421" spans="5:6" ht="12">
      <c r="E421" s="1"/>
      <c r="F421" s="14"/>
    </row>
    <row r="422" spans="5:6" ht="12">
      <c r="E422" s="1"/>
      <c r="F422" s="14"/>
    </row>
    <row r="423" spans="5:6" ht="12">
      <c r="E423" s="1"/>
      <c r="F423" s="14"/>
    </row>
    <row r="424" spans="5:6" ht="12">
      <c r="E424" s="1"/>
      <c r="F424" s="14"/>
    </row>
    <row r="425" spans="5:6" ht="12">
      <c r="E425" s="1"/>
      <c r="F425" s="14"/>
    </row>
    <row r="426" spans="5:6" ht="12">
      <c r="E426" s="1"/>
      <c r="F426" s="14"/>
    </row>
    <row r="427" spans="5:6" ht="12">
      <c r="E427" s="1"/>
      <c r="F427" s="14"/>
    </row>
    <row r="428" spans="5:6" ht="12">
      <c r="E428" s="1"/>
      <c r="F428" s="14"/>
    </row>
    <row r="429" spans="5:6" ht="12">
      <c r="E429" s="1"/>
      <c r="F429" s="14"/>
    </row>
    <row r="430" spans="5:6" ht="12">
      <c r="E430" s="1"/>
      <c r="F430" s="14"/>
    </row>
    <row r="431" spans="5:6" ht="12">
      <c r="E431" s="1"/>
      <c r="F431" s="14"/>
    </row>
    <row r="432" spans="5:6" ht="12">
      <c r="E432" s="1"/>
      <c r="F432" s="14"/>
    </row>
    <row r="433" spans="5:6" ht="12">
      <c r="E433" s="1"/>
      <c r="F433" s="14"/>
    </row>
    <row r="434" spans="5:6" ht="12">
      <c r="E434" s="1"/>
      <c r="F434" s="14"/>
    </row>
    <row r="435" spans="5:6" ht="12">
      <c r="E435" s="1"/>
      <c r="F435" s="14"/>
    </row>
    <row r="436" spans="5:6" ht="12">
      <c r="E436" s="1"/>
      <c r="F436" s="14"/>
    </row>
    <row r="437" spans="5:6" ht="12">
      <c r="E437" s="1"/>
      <c r="F437" s="14"/>
    </row>
    <row r="438" spans="5:6" ht="12">
      <c r="E438" s="1"/>
      <c r="F438" s="14"/>
    </row>
    <row r="439" spans="5:6" ht="12">
      <c r="E439" s="1"/>
      <c r="F439" s="14"/>
    </row>
    <row r="440" spans="5:6" ht="12">
      <c r="E440" s="1"/>
      <c r="F440" s="14"/>
    </row>
    <row r="441" spans="5:6" ht="12">
      <c r="E441" s="1"/>
      <c r="F441" s="14"/>
    </row>
    <row r="442" spans="5:6" ht="12">
      <c r="E442" s="1"/>
      <c r="F442" s="14"/>
    </row>
    <row r="443" spans="5:6" ht="12">
      <c r="E443" s="1"/>
      <c r="F443" s="14"/>
    </row>
    <row r="444" spans="5:6" ht="12">
      <c r="E444" s="1"/>
      <c r="F444" s="14"/>
    </row>
    <row r="445" spans="5:6" ht="12">
      <c r="E445" s="1"/>
      <c r="F445" s="14"/>
    </row>
    <row r="446" spans="5:6" ht="12">
      <c r="E446" s="1"/>
      <c r="F446" s="14"/>
    </row>
    <row r="447" spans="5:6" ht="12">
      <c r="E447" s="1"/>
      <c r="F447" s="14"/>
    </row>
    <row r="448" spans="5:6" ht="12">
      <c r="E448" s="1"/>
      <c r="F448" s="14"/>
    </row>
    <row r="449" spans="5:6" ht="12">
      <c r="E449" s="1"/>
      <c r="F449" s="14"/>
    </row>
    <row r="450" spans="5:6" ht="12">
      <c r="E450" s="1"/>
      <c r="F450" s="14"/>
    </row>
    <row r="451" spans="5:6" ht="12">
      <c r="E451" s="1"/>
      <c r="F451" s="14"/>
    </row>
    <row r="452" spans="5:6" ht="12">
      <c r="E452" s="1"/>
      <c r="F452" s="14"/>
    </row>
    <row r="453" spans="5:6" ht="12">
      <c r="E453" s="1"/>
      <c r="F453" s="14"/>
    </row>
    <row r="454" spans="5:6" ht="12">
      <c r="E454" s="1"/>
      <c r="F454" s="14"/>
    </row>
    <row r="455" spans="5:6" ht="12">
      <c r="E455" s="1"/>
      <c r="F455" s="14"/>
    </row>
    <row r="456" spans="5:6" ht="12">
      <c r="E456" s="1"/>
      <c r="F456" s="14"/>
    </row>
    <row r="457" spans="5:6" ht="12">
      <c r="E457" s="1"/>
      <c r="F457" s="14"/>
    </row>
    <row r="458" spans="5:6" ht="12">
      <c r="E458" s="1"/>
      <c r="F458" s="14"/>
    </row>
    <row r="459" spans="5:6" ht="12">
      <c r="E459" s="1"/>
      <c r="F459" s="14"/>
    </row>
    <row r="460" spans="5:6" ht="12">
      <c r="E460" s="1"/>
      <c r="F460" s="14"/>
    </row>
    <row r="461" spans="5:6" ht="12">
      <c r="E461" s="1"/>
      <c r="F461" s="14"/>
    </row>
    <row r="462" spans="5:6" ht="12">
      <c r="E462" s="1"/>
      <c r="F462" s="14"/>
    </row>
    <row r="463" spans="5:6" ht="12">
      <c r="E463" s="1"/>
      <c r="F463" s="14"/>
    </row>
    <row r="464" spans="5:6" ht="12">
      <c r="E464" s="1"/>
      <c r="F464" s="14"/>
    </row>
    <row r="465" spans="5:6" ht="12">
      <c r="E465" s="1"/>
      <c r="F465" s="14"/>
    </row>
    <row r="466" spans="5:6" ht="12">
      <c r="E466" s="1"/>
      <c r="F466" s="14"/>
    </row>
    <row r="467" spans="5:6" ht="12">
      <c r="E467" s="1"/>
      <c r="F467" s="14"/>
    </row>
    <row r="468" spans="5:6" ht="12">
      <c r="E468" s="1"/>
      <c r="F468" s="14"/>
    </row>
    <row r="469" spans="5:6" ht="12">
      <c r="E469" s="1"/>
      <c r="F469" s="14"/>
    </row>
    <row r="470" spans="5:6" ht="12">
      <c r="E470" s="1"/>
      <c r="F470" s="14"/>
    </row>
    <row r="471" spans="5:6" ht="12">
      <c r="E471" s="1"/>
      <c r="F471" s="14"/>
    </row>
    <row r="472" spans="5:6" ht="12">
      <c r="E472" s="1"/>
      <c r="F472" s="14"/>
    </row>
    <row r="473" spans="5:6" ht="12">
      <c r="E473" s="1"/>
      <c r="F473" s="14"/>
    </row>
    <row r="474" spans="5:6" ht="12">
      <c r="E474" s="1"/>
      <c r="F474" s="14"/>
    </row>
    <row r="475" spans="5:6" ht="12">
      <c r="E475" s="1"/>
      <c r="F475" s="14"/>
    </row>
    <row r="476" spans="5:6" ht="12">
      <c r="E476" s="1"/>
      <c r="F476" s="14"/>
    </row>
    <row r="477" spans="5:6" ht="12">
      <c r="E477" s="1"/>
      <c r="F477" s="14"/>
    </row>
    <row r="478" spans="5:6" ht="12">
      <c r="E478" s="1"/>
      <c r="F478" s="14"/>
    </row>
    <row r="479" spans="5:6" ht="12">
      <c r="E479" s="1"/>
      <c r="F479" s="14"/>
    </row>
    <row r="480" spans="5:6" ht="12">
      <c r="E480" s="1"/>
      <c r="F480" s="14"/>
    </row>
    <row r="481" spans="5:6" ht="12">
      <c r="E481" s="1"/>
      <c r="F481" s="14"/>
    </row>
    <row r="482" spans="5:6" ht="12">
      <c r="E482" s="1"/>
      <c r="F482" s="14"/>
    </row>
    <row r="483" spans="5:6" ht="12">
      <c r="E483" s="1"/>
      <c r="F483" s="14"/>
    </row>
    <row r="484" spans="5:6" ht="12">
      <c r="E484" s="1"/>
      <c r="F484" s="14"/>
    </row>
    <row r="485" spans="5:6" ht="12">
      <c r="E485" s="1"/>
      <c r="F485" s="14"/>
    </row>
    <row r="486" spans="5:6" ht="12">
      <c r="E486" s="1"/>
      <c r="F486" s="14"/>
    </row>
    <row r="487" spans="5:6" ht="12">
      <c r="E487" s="1"/>
      <c r="F487" s="14"/>
    </row>
    <row r="488" spans="5:6" ht="12">
      <c r="E488" s="1"/>
      <c r="F488" s="14"/>
    </row>
    <row r="489" spans="5:6" ht="12">
      <c r="E489" s="1"/>
      <c r="F489" s="14"/>
    </row>
    <row r="490" spans="5:6" ht="12">
      <c r="E490" s="1"/>
      <c r="F490" s="14"/>
    </row>
    <row r="491" spans="5:6" ht="12">
      <c r="E491" s="1"/>
      <c r="F491" s="14"/>
    </row>
    <row r="492" spans="5:6" ht="12">
      <c r="E492" s="1"/>
      <c r="F492" s="14"/>
    </row>
    <row r="493" spans="5:6" ht="12">
      <c r="E493" s="1"/>
      <c r="F493" s="14"/>
    </row>
    <row r="494" spans="5:6" ht="12">
      <c r="E494" s="1"/>
      <c r="F494" s="14"/>
    </row>
    <row r="495" spans="5:6" ht="12">
      <c r="E495" s="1"/>
      <c r="F495" s="14"/>
    </row>
    <row r="496" spans="5:6" ht="12">
      <c r="E496" s="1"/>
      <c r="F496" s="14"/>
    </row>
    <row r="497" spans="5:6" ht="12">
      <c r="E497" s="1"/>
      <c r="F497" s="14"/>
    </row>
    <row r="498" spans="5:6" ht="12">
      <c r="E498" s="1"/>
      <c r="F498" s="14"/>
    </row>
    <row r="499" spans="5:6" ht="12">
      <c r="E499" s="1"/>
      <c r="F499" s="14"/>
    </row>
    <row r="500" spans="5:6" ht="12">
      <c r="E500" s="1"/>
      <c r="F500" s="14"/>
    </row>
    <row r="501" spans="5:6" ht="12">
      <c r="E501" s="1"/>
      <c r="F501" s="14"/>
    </row>
    <row r="502" spans="5:6" ht="12">
      <c r="E502" s="1"/>
      <c r="F502" s="14"/>
    </row>
    <row r="503" spans="5:6" ht="12">
      <c r="E503" s="1"/>
      <c r="F503" s="14"/>
    </row>
    <row r="504" spans="5:6" ht="12">
      <c r="E504" s="1"/>
      <c r="F504" s="14"/>
    </row>
    <row r="505" spans="5:6" ht="12">
      <c r="E505" s="1"/>
      <c r="F505" s="14"/>
    </row>
    <row r="506" spans="5:6" ht="12">
      <c r="E506" s="1"/>
      <c r="F506" s="14"/>
    </row>
    <row r="507" spans="5:6" ht="12">
      <c r="E507" s="1"/>
      <c r="F507" s="14"/>
    </row>
    <row r="508" spans="5:6" ht="12">
      <c r="E508" s="1"/>
      <c r="F508" s="14"/>
    </row>
    <row r="509" spans="5:6" ht="12">
      <c r="E509" s="1"/>
      <c r="F509" s="14"/>
    </row>
    <row r="510" spans="5:6" ht="12">
      <c r="E510" s="1"/>
      <c r="F510" s="14"/>
    </row>
    <row r="511" spans="5:6" ht="12">
      <c r="E511" s="1"/>
      <c r="F511" s="14"/>
    </row>
    <row r="512" spans="5:6" ht="12">
      <c r="E512" s="1"/>
      <c r="F512" s="14"/>
    </row>
    <row r="513" spans="5:6" ht="12">
      <c r="E513" s="1"/>
      <c r="F513" s="14"/>
    </row>
    <row r="514" spans="5:6" ht="12">
      <c r="E514" s="1"/>
      <c r="F514" s="14"/>
    </row>
    <row r="515" spans="5:6" ht="12">
      <c r="E515" s="1"/>
      <c r="F515" s="14"/>
    </row>
    <row r="516" spans="5:6" ht="12">
      <c r="E516" s="1"/>
      <c r="F516" s="14"/>
    </row>
    <row r="517" spans="5:6" ht="12">
      <c r="E517" s="1"/>
      <c r="F517" s="14"/>
    </row>
    <row r="518" spans="5:6" ht="12">
      <c r="E518" s="1"/>
      <c r="F518" s="14"/>
    </row>
    <row r="519" spans="5:6" ht="12">
      <c r="E519" s="1"/>
      <c r="F519" s="14"/>
    </row>
    <row r="520" spans="5:6" ht="12">
      <c r="E520" s="1"/>
      <c r="F520" s="14"/>
    </row>
    <row r="521" spans="5:6" ht="12">
      <c r="E521" s="1"/>
      <c r="F521" s="14"/>
    </row>
    <row r="522" spans="5:6" ht="12">
      <c r="E522" s="1"/>
      <c r="F522" s="14"/>
    </row>
    <row r="523" spans="5:6" ht="12">
      <c r="E523" s="1"/>
      <c r="F523" s="14"/>
    </row>
    <row r="524" spans="5:6" ht="12">
      <c r="E524" s="1"/>
      <c r="F524" s="14"/>
    </row>
    <row r="525" spans="5:6" ht="12">
      <c r="E525" s="1"/>
      <c r="F525" s="14"/>
    </row>
    <row r="526" spans="5:6" ht="12">
      <c r="E526" s="1"/>
      <c r="F526" s="14"/>
    </row>
    <row r="527" spans="5:6" ht="12">
      <c r="E527" s="1"/>
      <c r="F527" s="14"/>
    </row>
    <row r="528" spans="5:6" ht="12">
      <c r="E528" s="1"/>
      <c r="F528" s="14"/>
    </row>
    <row r="529" spans="5:6" ht="12">
      <c r="E529" s="1"/>
      <c r="F529" s="14"/>
    </row>
    <row r="530" spans="5:6" ht="12">
      <c r="E530" s="1"/>
      <c r="F530" s="14"/>
    </row>
    <row r="531" spans="5:6" ht="12">
      <c r="E531" s="1"/>
      <c r="F531" s="14"/>
    </row>
    <row r="532" spans="5:6" ht="12">
      <c r="E532" s="1"/>
      <c r="F532" s="14"/>
    </row>
    <row r="533" spans="5:6" ht="12">
      <c r="E533" s="1"/>
      <c r="F533" s="14"/>
    </row>
    <row r="534" spans="5:6" ht="12">
      <c r="E534" s="1"/>
      <c r="F534" s="14"/>
    </row>
    <row r="535" spans="5:6" ht="12">
      <c r="E535" s="1"/>
      <c r="F535" s="14"/>
    </row>
    <row r="536" spans="5:6" ht="12">
      <c r="E536" s="1"/>
      <c r="F536" s="14"/>
    </row>
    <row r="537" spans="5:6" ht="12">
      <c r="E537" s="1"/>
      <c r="F537" s="14"/>
    </row>
    <row r="538" spans="5:6" ht="12">
      <c r="E538" s="1"/>
      <c r="F538" s="14"/>
    </row>
    <row r="539" spans="5:6" ht="12">
      <c r="E539" s="1"/>
      <c r="F539" s="14"/>
    </row>
    <row r="540" spans="5:6" ht="12">
      <c r="E540" s="1"/>
      <c r="F540" s="14"/>
    </row>
    <row r="541" spans="5:6" ht="12">
      <c r="E541" s="1"/>
      <c r="F541" s="14"/>
    </row>
    <row r="542" spans="5:6" ht="12">
      <c r="E542" s="1"/>
      <c r="F542" s="14"/>
    </row>
    <row r="543" spans="5:6" ht="12">
      <c r="E543" s="1"/>
      <c r="F543" s="14"/>
    </row>
    <row r="544" spans="5:6" ht="12">
      <c r="E544" s="1"/>
      <c r="F544" s="14"/>
    </row>
    <row r="545" spans="5:6" ht="12">
      <c r="E545" s="1"/>
      <c r="F545" s="14"/>
    </row>
    <row r="546" spans="5:6" ht="12">
      <c r="E546" s="1"/>
      <c r="F546" s="14"/>
    </row>
    <row r="547" spans="5:6" ht="12">
      <c r="E547" s="1"/>
      <c r="F547" s="14"/>
    </row>
    <row r="548" spans="5:6" ht="12">
      <c r="E548" s="1"/>
      <c r="F548" s="14"/>
    </row>
    <row r="549" spans="5:6" ht="12">
      <c r="E549" s="1"/>
      <c r="F549" s="14"/>
    </row>
    <row r="550" spans="5:6" ht="12">
      <c r="E550" s="1"/>
      <c r="F550" s="14"/>
    </row>
    <row r="551" spans="5:6" ht="12">
      <c r="E551" s="1"/>
      <c r="F551" s="14"/>
    </row>
    <row r="552" spans="5:6" ht="12">
      <c r="E552" s="1"/>
      <c r="F552" s="14"/>
    </row>
    <row r="553" spans="5:6" ht="12">
      <c r="E553" s="1"/>
      <c r="F553" s="14"/>
    </row>
    <row r="554" spans="5:6" ht="12">
      <c r="E554" s="1"/>
      <c r="F554" s="14"/>
    </row>
    <row r="555" spans="5:6" ht="12">
      <c r="E555" s="1"/>
      <c r="F555" s="14"/>
    </row>
    <row r="556" spans="5:6" ht="12">
      <c r="E556" s="1"/>
      <c r="F556" s="14"/>
    </row>
    <row r="557" spans="5:6" ht="12">
      <c r="E557" s="1"/>
      <c r="F557" s="14"/>
    </row>
    <row r="558" spans="5:6" ht="12">
      <c r="E558" s="1"/>
      <c r="F558" s="14"/>
    </row>
    <row r="559" spans="5:6" ht="12">
      <c r="E559" s="1"/>
      <c r="F559" s="14"/>
    </row>
    <row r="560" spans="5:6" ht="12">
      <c r="E560" s="1"/>
      <c r="F560" s="14"/>
    </row>
    <row r="561" spans="5:6" ht="12">
      <c r="E561" s="1"/>
      <c r="F561" s="14"/>
    </row>
    <row r="562" spans="5:6" ht="12">
      <c r="E562" s="1"/>
      <c r="F562" s="14"/>
    </row>
    <row r="563" spans="5:6" ht="12">
      <c r="E563" s="1"/>
      <c r="F563" s="14"/>
    </row>
    <row r="564" spans="5:6" ht="12">
      <c r="E564" s="1"/>
      <c r="F564" s="14"/>
    </row>
    <row r="565" spans="5:6" ht="12">
      <c r="E565" s="1"/>
      <c r="F565" s="14"/>
    </row>
    <row r="566" spans="5:6" ht="12">
      <c r="E566" s="1"/>
      <c r="F566" s="14"/>
    </row>
    <row r="567" spans="5:6" ht="12">
      <c r="E567" s="1"/>
      <c r="F567" s="14"/>
    </row>
    <row r="568" spans="5:6" ht="12">
      <c r="E568" s="1"/>
      <c r="F568" s="14"/>
    </row>
    <row r="569" spans="5:6" ht="12">
      <c r="E569" s="1"/>
      <c r="F569" s="14"/>
    </row>
    <row r="570" spans="5:6" ht="12">
      <c r="E570" s="1"/>
      <c r="F570" s="14"/>
    </row>
    <row r="571" spans="5:6" ht="12">
      <c r="E571" s="1"/>
      <c r="F571" s="14"/>
    </row>
    <row r="572" spans="5:6" ht="12">
      <c r="E572" s="1"/>
      <c r="F572" s="14"/>
    </row>
    <row r="573" spans="5:6" ht="12">
      <c r="E573" s="1"/>
      <c r="F573" s="14"/>
    </row>
    <row r="574" spans="5:6" ht="12">
      <c r="E574" s="1"/>
      <c r="F574" s="14"/>
    </row>
    <row r="575" spans="5:6" ht="12">
      <c r="E575" s="1"/>
      <c r="F575" s="14"/>
    </row>
    <row r="576" spans="5:6" ht="12">
      <c r="E576" s="1"/>
      <c r="F576" s="14"/>
    </row>
    <row r="577" spans="5:6" ht="12">
      <c r="E577" s="1"/>
      <c r="F577" s="14"/>
    </row>
    <row r="578" spans="5:6" ht="12">
      <c r="E578" s="1"/>
      <c r="F578" s="14"/>
    </row>
    <row r="579" spans="5:6" ht="12">
      <c r="E579" s="1"/>
      <c r="F579" s="14"/>
    </row>
    <row r="580" spans="5:6" ht="12">
      <c r="E580" s="1"/>
      <c r="F580" s="14"/>
    </row>
    <row r="581" spans="5:6" ht="12">
      <c r="E581" s="1"/>
      <c r="F581" s="14"/>
    </row>
    <row r="582" spans="5:6" ht="12">
      <c r="E582" s="1"/>
      <c r="F582" s="14"/>
    </row>
    <row r="583" spans="5:6" ht="12">
      <c r="E583" s="1"/>
      <c r="F583" s="14"/>
    </row>
    <row r="584" spans="5:6" ht="12">
      <c r="E584" s="1"/>
      <c r="F584" s="14"/>
    </row>
    <row r="585" spans="5:6" ht="12">
      <c r="E585" s="1"/>
      <c r="F585" s="14"/>
    </row>
    <row r="586" spans="5:6" ht="12">
      <c r="E586" s="1"/>
      <c r="F586" s="14"/>
    </row>
    <row r="587" spans="5:6" ht="12">
      <c r="E587" s="1"/>
      <c r="F587" s="14"/>
    </row>
    <row r="588" spans="5:6" ht="12">
      <c r="E588" s="1"/>
      <c r="F588" s="14"/>
    </row>
    <row r="589" spans="5:6" ht="12">
      <c r="E589" s="1"/>
      <c r="F589" s="14"/>
    </row>
    <row r="590" spans="5:6" ht="12">
      <c r="E590" s="1"/>
      <c r="F590" s="14"/>
    </row>
    <row r="591" spans="5:6" ht="12">
      <c r="E591" s="1"/>
      <c r="F591" s="14"/>
    </row>
    <row r="592" spans="5:6" ht="12">
      <c r="E592" s="1"/>
      <c r="F592" s="14"/>
    </row>
    <row r="593" spans="5:6" ht="12">
      <c r="E593" s="1"/>
      <c r="F593" s="14"/>
    </row>
    <row r="594" spans="5:6" ht="12">
      <c r="E594" s="1"/>
      <c r="F594" s="14"/>
    </row>
    <row r="595" spans="5:6" ht="12">
      <c r="E595" s="1"/>
      <c r="F595" s="14"/>
    </row>
    <row r="596" spans="5:6" ht="12">
      <c r="E596" s="1"/>
      <c r="F596" s="14"/>
    </row>
    <row r="597" spans="5:6" ht="12">
      <c r="E597" s="1"/>
      <c r="F597" s="14"/>
    </row>
    <row r="598" spans="5:6" ht="12">
      <c r="E598" s="1"/>
      <c r="F598" s="14"/>
    </row>
    <row r="599" spans="5:6" ht="12">
      <c r="E599" s="1"/>
      <c r="F599" s="14"/>
    </row>
    <row r="600" spans="5:6" ht="12">
      <c r="E600" s="1"/>
      <c r="F600" s="14"/>
    </row>
    <row r="601" spans="5:6" ht="12">
      <c r="E601" s="1"/>
      <c r="F601" s="14"/>
    </row>
    <row r="602" spans="5:6" ht="12">
      <c r="E602" s="1"/>
      <c r="F602" s="14"/>
    </row>
    <row r="603" spans="5:6" ht="12">
      <c r="E603" s="1"/>
      <c r="F603" s="14"/>
    </row>
    <row r="604" spans="5:6" ht="12">
      <c r="E604" s="1"/>
      <c r="F604" s="14"/>
    </row>
    <row r="605" spans="5:6" ht="12">
      <c r="E605" s="1"/>
      <c r="F605" s="14"/>
    </row>
    <row r="606" spans="5:6" ht="12">
      <c r="E606" s="1"/>
      <c r="F606" s="14"/>
    </row>
    <row r="607" spans="5:6" ht="12">
      <c r="E607" s="1"/>
      <c r="F607" s="14"/>
    </row>
    <row r="608" spans="5:6" ht="12">
      <c r="E608" s="1"/>
      <c r="F608" s="14"/>
    </row>
    <row r="609" spans="5:6" ht="12">
      <c r="E609" s="1"/>
      <c r="F609" s="14"/>
    </row>
    <row r="610" spans="5:6" ht="12">
      <c r="E610" s="1"/>
      <c r="F610" s="14"/>
    </row>
    <row r="611" spans="5:6" ht="12">
      <c r="E611" s="1"/>
      <c r="F611" s="14"/>
    </row>
    <row r="612" spans="5:6" ht="12">
      <c r="E612" s="1"/>
      <c r="F612" s="14"/>
    </row>
    <row r="613" spans="5:6" ht="12">
      <c r="E613" s="1"/>
      <c r="F613" s="14"/>
    </row>
    <row r="614" spans="5:6" ht="12">
      <c r="E614" s="1"/>
      <c r="F614" s="14"/>
    </row>
    <row r="615" spans="5:6" ht="12">
      <c r="E615" s="1"/>
      <c r="F615" s="14"/>
    </row>
    <row r="616" spans="5:6" ht="12">
      <c r="E616" s="1"/>
      <c r="F616" s="14"/>
    </row>
    <row r="617" spans="5:6" ht="12">
      <c r="E617" s="1"/>
      <c r="F617" s="14"/>
    </row>
    <row r="618" spans="5:6" ht="12">
      <c r="E618" s="1"/>
      <c r="F618" s="14"/>
    </row>
    <row r="619" spans="5:6" ht="12">
      <c r="E619" s="1"/>
      <c r="F619" s="14"/>
    </row>
    <row r="620" spans="5:6" ht="12">
      <c r="E620" s="1"/>
      <c r="F620" s="14"/>
    </row>
    <row r="621" spans="5:6" ht="12">
      <c r="E621" s="1"/>
      <c r="F621" s="14"/>
    </row>
    <row r="622" spans="5:6" ht="12">
      <c r="E622" s="1"/>
      <c r="F622" s="14"/>
    </row>
    <row r="623" spans="5:6" ht="12">
      <c r="E623" s="1"/>
      <c r="F623" s="14"/>
    </row>
    <row r="624" spans="5:6" ht="12">
      <c r="E624" s="1"/>
      <c r="F624" s="14"/>
    </row>
    <row r="625" spans="5:6" ht="12">
      <c r="E625" s="1"/>
      <c r="F625" s="14"/>
    </row>
    <row r="626" spans="5:6" ht="12">
      <c r="E626" s="1"/>
      <c r="F626" s="14"/>
    </row>
    <row r="627" spans="5:6" ht="12">
      <c r="E627" s="1"/>
      <c r="F627" s="14"/>
    </row>
    <row r="628" spans="5:6" ht="12">
      <c r="E628" s="1"/>
      <c r="F628" s="14"/>
    </row>
    <row r="629" spans="5:6" ht="12">
      <c r="E629" s="1"/>
      <c r="F629" s="14"/>
    </row>
    <row r="630" spans="5:6" ht="12">
      <c r="E630" s="1"/>
      <c r="F630" s="14"/>
    </row>
    <row r="631" spans="5:6" ht="12">
      <c r="E631" s="1"/>
      <c r="F631" s="14"/>
    </row>
    <row r="632" spans="5:6" ht="12">
      <c r="E632" s="1"/>
      <c r="F632" s="14"/>
    </row>
    <row r="633" spans="5:6" ht="12">
      <c r="E633" s="1"/>
      <c r="F633" s="14"/>
    </row>
    <row r="634" spans="5:6" ht="12">
      <c r="E634" s="1"/>
      <c r="F634" s="14"/>
    </row>
    <row r="635" spans="5:6" ht="12">
      <c r="E635" s="1"/>
      <c r="F635" s="14"/>
    </row>
    <row r="636" spans="5:6" ht="12">
      <c r="E636" s="1"/>
      <c r="F636" s="14"/>
    </row>
    <row r="637" spans="5:6" ht="12">
      <c r="E637" s="1"/>
      <c r="F637" s="14"/>
    </row>
    <row r="638" spans="5:6" ht="12">
      <c r="E638" s="1"/>
      <c r="F638" s="14"/>
    </row>
    <row r="639" spans="5:6" ht="12">
      <c r="E639" s="1"/>
      <c r="F639" s="14"/>
    </row>
    <row r="640" spans="5:6" ht="12">
      <c r="E640" s="1"/>
      <c r="F640" s="14"/>
    </row>
    <row r="641" spans="5:6" ht="12">
      <c r="E641" s="1"/>
      <c r="F641" s="14"/>
    </row>
    <row r="642" spans="5:6" ht="12">
      <c r="E642" s="1"/>
      <c r="F642" s="14"/>
    </row>
    <row r="643" spans="5:6" ht="12">
      <c r="E643" s="1"/>
      <c r="F643" s="14"/>
    </row>
    <row r="644" spans="5:6" ht="12">
      <c r="E644" s="1"/>
      <c r="F644" s="14"/>
    </row>
    <row r="645" spans="5:6" ht="12">
      <c r="E645" s="1"/>
      <c r="F645" s="14"/>
    </row>
    <row r="646" spans="5:6" ht="12">
      <c r="E646" s="1"/>
      <c r="F646" s="14"/>
    </row>
    <row r="647" spans="5:6" ht="12">
      <c r="E647" s="1"/>
      <c r="F647" s="14"/>
    </row>
    <row r="648" spans="5:6" ht="12">
      <c r="E648" s="1"/>
      <c r="F648" s="14"/>
    </row>
    <row r="649" spans="5:6" ht="12">
      <c r="E649" s="1"/>
      <c r="F649" s="14"/>
    </row>
    <row r="650" spans="5:6" ht="12">
      <c r="E650" s="1"/>
      <c r="F650" s="14"/>
    </row>
    <row r="651" spans="5:6" ht="12">
      <c r="E651" s="1"/>
      <c r="F651" s="14"/>
    </row>
    <row r="652" spans="5:6" ht="12">
      <c r="E652" s="1"/>
      <c r="F652" s="14"/>
    </row>
    <row r="653" spans="5:6" ht="12">
      <c r="E653" s="1"/>
      <c r="F653" s="14"/>
    </row>
    <row r="654" spans="5:6" ht="12">
      <c r="E654" s="1"/>
      <c r="F654" s="14"/>
    </row>
    <row r="655" spans="5:6" ht="12">
      <c r="E655" s="1"/>
      <c r="F655" s="14"/>
    </row>
    <row r="656" spans="5:6" ht="12">
      <c r="E656" s="1"/>
      <c r="F656" s="14"/>
    </row>
    <row r="657" spans="5:6" ht="12">
      <c r="E657" s="1"/>
      <c r="F657" s="14"/>
    </row>
    <row r="658" spans="5:6" ht="12">
      <c r="E658" s="1"/>
      <c r="F658" s="14"/>
    </row>
    <row r="659" spans="5:6" ht="12">
      <c r="E659" s="1"/>
      <c r="F659" s="14"/>
    </row>
    <row r="660" spans="5:6" ht="12">
      <c r="E660" s="1"/>
      <c r="F660" s="14"/>
    </row>
    <row r="661" spans="5:6" ht="12">
      <c r="E661" s="1"/>
      <c r="F661" s="14"/>
    </row>
    <row r="662" spans="5:6" ht="12">
      <c r="E662" s="1"/>
      <c r="F662" s="14"/>
    </row>
    <row r="663" spans="5:6" ht="12">
      <c r="E663" s="1"/>
      <c r="F663" s="14"/>
    </row>
    <row r="664" spans="5:6" ht="12">
      <c r="E664" s="1"/>
      <c r="F664" s="14"/>
    </row>
    <row r="665" spans="5:6" ht="12">
      <c r="E665" s="1"/>
      <c r="F665" s="14"/>
    </row>
    <row r="666" spans="5:6" ht="12">
      <c r="E666" s="1"/>
      <c r="F666" s="14"/>
    </row>
    <row r="667" spans="5:6" ht="12">
      <c r="E667" s="1"/>
      <c r="F667" s="14"/>
    </row>
    <row r="668" spans="5:6" ht="12">
      <c r="E668" s="1"/>
      <c r="F668" s="14"/>
    </row>
    <row r="669" spans="5:6" ht="12">
      <c r="E669" s="1"/>
      <c r="F669" s="14"/>
    </row>
    <row r="670" spans="5:6" ht="12">
      <c r="E670" s="1"/>
      <c r="F670" s="14"/>
    </row>
    <row r="671" spans="5:6" ht="12">
      <c r="E671" s="1"/>
      <c r="F671" s="14"/>
    </row>
    <row r="672" spans="5:6" ht="12">
      <c r="E672" s="1"/>
      <c r="F672" s="14"/>
    </row>
    <row r="673" spans="5:6" ht="12">
      <c r="E673" s="1"/>
      <c r="F673" s="14"/>
    </row>
    <row r="674" spans="5:6" ht="12">
      <c r="E674" s="1"/>
      <c r="F674" s="14"/>
    </row>
    <row r="675" spans="5:6" ht="12">
      <c r="E675" s="1"/>
      <c r="F675" s="14"/>
    </row>
    <row r="676" spans="5:6" ht="12">
      <c r="E676" s="1"/>
      <c r="F676" s="14"/>
    </row>
    <row r="677" spans="5:6" ht="12">
      <c r="E677" s="1"/>
      <c r="F677" s="14"/>
    </row>
    <row r="678" spans="5:6" ht="12">
      <c r="E678" s="1"/>
      <c r="F678" s="14"/>
    </row>
    <row r="679" spans="5:6" ht="12">
      <c r="E679" s="1"/>
      <c r="F679" s="14"/>
    </row>
    <row r="680" spans="5:6" ht="12">
      <c r="E680" s="1"/>
      <c r="F680" s="14"/>
    </row>
    <row r="681" spans="5:6" ht="12">
      <c r="E681" s="1"/>
      <c r="F681" s="14"/>
    </row>
    <row r="682" spans="5:6" ht="12">
      <c r="E682" s="1"/>
      <c r="F682" s="14"/>
    </row>
    <row r="683" spans="5:6" ht="12">
      <c r="E683" s="1"/>
      <c r="F683" s="14"/>
    </row>
    <row r="684" spans="5:6" ht="12">
      <c r="E684" s="1"/>
      <c r="F684" s="14"/>
    </row>
    <row r="685" spans="5:6" ht="12">
      <c r="E685" s="1"/>
      <c r="F685" s="14"/>
    </row>
    <row r="686" spans="5:6" ht="12">
      <c r="E686" s="1"/>
      <c r="F686" s="14"/>
    </row>
    <row r="687" spans="5:6" ht="12">
      <c r="E687" s="1"/>
      <c r="F687" s="14"/>
    </row>
    <row r="688" spans="5:6" ht="12">
      <c r="E688" s="1"/>
      <c r="F688" s="14"/>
    </row>
    <row r="689" spans="5:6" ht="12">
      <c r="E689" s="1"/>
      <c r="F689" s="14"/>
    </row>
    <row r="690" spans="5:6" ht="12">
      <c r="E690" s="1"/>
      <c r="F690" s="14"/>
    </row>
    <row r="691" spans="5:6" ht="12">
      <c r="E691" s="1"/>
      <c r="F691" s="14"/>
    </row>
    <row r="692" spans="5:6" ht="12">
      <c r="E692" s="1"/>
      <c r="F692" s="14"/>
    </row>
    <row r="693" spans="5:6" ht="12">
      <c r="E693" s="1"/>
      <c r="F693" s="14"/>
    </row>
    <row r="694" spans="5:6" ht="12">
      <c r="E694" s="1"/>
      <c r="F694" s="14"/>
    </row>
    <row r="695" spans="5:6" ht="12">
      <c r="E695" s="1"/>
      <c r="F695" s="14"/>
    </row>
    <row r="696" spans="5:6" ht="12">
      <c r="E696" s="1"/>
      <c r="F696" s="14"/>
    </row>
    <row r="697" spans="5:6" ht="12">
      <c r="E697" s="1"/>
      <c r="F697" s="14"/>
    </row>
    <row r="698" spans="5:6" ht="12">
      <c r="E698" s="1"/>
      <c r="F698" s="14"/>
    </row>
    <row r="699" spans="5:6" ht="12">
      <c r="E699" s="1"/>
      <c r="F699" s="14"/>
    </row>
    <row r="700" spans="5:6" ht="12">
      <c r="E700" s="1"/>
      <c r="F700" s="14"/>
    </row>
    <row r="701" spans="5:6" ht="12">
      <c r="E701" s="1"/>
      <c r="F701" s="14"/>
    </row>
    <row r="702" spans="5:6" ht="12">
      <c r="E702" s="1"/>
      <c r="F702" s="14"/>
    </row>
    <row r="703" spans="5:6" ht="12">
      <c r="E703" s="1"/>
      <c r="F703" s="14"/>
    </row>
    <row r="704" spans="5:6" ht="12">
      <c r="E704" s="1"/>
      <c r="F704" s="14"/>
    </row>
    <row r="705" spans="5:6" ht="12">
      <c r="E705" s="1"/>
      <c r="F705" s="14"/>
    </row>
    <row r="706" spans="5:6" ht="12">
      <c r="E706" s="1"/>
      <c r="F706" s="14"/>
    </row>
    <row r="707" spans="5:6" ht="12">
      <c r="E707" s="1"/>
      <c r="F707" s="14"/>
    </row>
    <row r="708" spans="5:6" ht="12">
      <c r="E708" s="1"/>
      <c r="F708" s="14"/>
    </row>
    <row r="709" spans="5:6" ht="12">
      <c r="E709" s="1"/>
      <c r="F709" s="14"/>
    </row>
    <row r="710" spans="5:6" ht="12">
      <c r="E710" s="1"/>
      <c r="F710" s="14"/>
    </row>
    <row r="711" spans="5:6" ht="12">
      <c r="E711" s="1"/>
      <c r="F711" s="14"/>
    </row>
    <row r="712" spans="5:6" ht="12">
      <c r="E712" s="1"/>
      <c r="F712" s="14"/>
    </row>
    <row r="713" spans="5:6" ht="12">
      <c r="E713" s="1"/>
      <c r="F713" s="14"/>
    </row>
    <row r="714" spans="5:6" ht="12">
      <c r="E714" s="1"/>
      <c r="F714" s="14"/>
    </row>
    <row r="715" spans="5:6" ht="12">
      <c r="E715" s="1"/>
      <c r="F715" s="14"/>
    </row>
    <row r="716" spans="5:6" ht="12">
      <c r="E716" s="1"/>
      <c r="F716" s="14"/>
    </row>
    <row r="717" spans="5:6" ht="12">
      <c r="E717" s="1"/>
      <c r="F717" s="14"/>
    </row>
    <row r="718" spans="5:6" ht="12">
      <c r="E718" s="1"/>
      <c r="F718" s="14"/>
    </row>
    <row r="719" spans="5:6" ht="12">
      <c r="E719" s="1"/>
      <c r="F719" s="14"/>
    </row>
    <row r="720" spans="5:6" ht="12">
      <c r="E720" s="1"/>
      <c r="F720" s="14"/>
    </row>
    <row r="721" spans="5:6" ht="12">
      <c r="E721" s="1"/>
      <c r="F721" s="14"/>
    </row>
    <row r="722" spans="5:6" ht="12">
      <c r="E722" s="1"/>
      <c r="F722" s="14"/>
    </row>
    <row r="723" spans="5:6" ht="12">
      <c r="E723" s="1"/>
      <c r="F723" s="14"/>
    </row>
    <row r="724" spans="5:6" ht="12">
      <c r="E724" s="1"/>
      <c r="F724" s="14"/>
    </row>
    <row r="725" spans="5:6" ht="12">
      <c r="E725" s="1"/>
      <c r="F725" s="14"/>
    </row>
    <row r="726" spans="5:6" ht="12">
      <c r="E726" s="1"/>
      <c r="F726" s="14"/>
    </row>
    <row r="727" spans="5:6" ht="12">
      <c r="E727" s="1"/>
      <c r="F727" s="14"/>
    </row>
    <row r="728" spans="5:6" ht="12">
      <c r="E728" s="1"/>
      <c r="F728" s="14"/>
    </row>
    <row r="729" spans="5:6" ht="12">
      <c r="E729" s="1"/>
      <c r="F729" s="14"/>
    </row>
    <row r="730" spans="5:6" ht="12">
      <c r="E730" s="1"/>
      <c r="F730" s="14"/>
    </row>
    <row r="731" spans="5:6" ht="12">
      <c r="E731" s="1"/>
      <c r="F731" s="14"/>
    </row>
    <row r="732" spans="5:6" ht="12">
      <c r="E732" s="1"/>
      <c r="F732" s="14"/>
    </row>
    <row r="733" spans="5:6" ht="12">
      <c r="E733" s="1"/>
      <c r="F733" s="14"/>
    </row>
    <row r="734" spans="5:6" ht="12">
      <c r="E734" s="1"/>
      <c r="F734" s="14"/>
    </row>
    <row r="735" spans="5:6" ht="12">
      <c r="E735" s="1"/>
      <c r="F735" s="14"/>
    </row>
    <row r="736" spans="5:6" ht="12">
      <c r="E736" s="1"/>
      <c r="F736" s="14"/>
    </row>
    <row r="737" spans="5:6" ht="12">
      <c r="E737" s="1"/>
      <c r="F737" s="14"/>
    </row>
    <row r="738" spans="5:6" ht="12">
      <c r="E738" s="1"/>
      <c r="F738" s="14"/>
    </row>
    <row r="739" spans="5:6" ht="12">
      <c r="E739" s="1"/>
      <c r="F739" s="14"/>
    </row>
    <row r="740" spans="5:6" ht="12">
      <c r="E740" s="1"/>
      <c r="F740" s="14"/>
    </row>
    <row r="741" spans="5:6" ht="12">
      <c r="E741" s="1"/>
      <c r="F741" s="14"/>
    </row>
    <row r="742" spans="5:6" ht="12">
      <c r="E742" s="1"/>
      <c r="F742" s="14"/>
    </row>
    <row r="743" spans="5:6" ht="12">
      <c r="E743" s="1"/>
      <c r="F743" s="14"/>
    </row>
    <row r="744" spans="5:6" ht="12">
      <c r="E744" s="1"/>
      <c r="F744" s="14"/>
    </row>
    <row r="745" spans="5:6" ht="12">
      <c r="E745" s="1"/>
      <c r="F745" s="14"/>
    </row>
    <row r="746" spans="5:6" ht="12">
      <c r="E746" s="1"/>
      <c r="F746" s="14"/>
    </row>
    <row r="747" spans="5:6" ht="12">
      <c r="E747" s="1"/>
      <c r="F747" s="14"/>
    </row>
    <row r="748" spans="5:6" ht="12">
      <c r="E748" s="1"/>
      <c r="F748" s="14"/>
    </row>
    <row r="749" spans="5:6" ht="12">
      <c r="E749" s="1"/>
      <c r="F749" s="14"/>
    </row>
    <row r="750" spans="5:6" ht="12">
      <c r="E750" s="1"/>
      <c r="F750" s="14"/>
    </row>
    <row r="751" spans="5:6" ht="12">
      <c r="E751" s="1"/>
      <c r="F751" s="14"/>
    </row>
    <row r="752" spans="5:6" ht="12">
      <c r="E752" s="1"/>
      <c r="F752" s="14"/>
    </row>
    <row r="753" spans="5:6" ht="12">
      <c r="E753" s="1"/>
      <c r="F753" s="14"/>
    </row>
    <row r="754" spans="5:6" ht="12">
      <c r="E754" s="1"/>
      <c r="F754" s="14"/>
    </row>
    <row r="755" spans="5:6" ht="12">
      <c r="E755" s="1"/>
      <c r="F755" s="14"/>
    </row>
    <row r="756" spans="5:6" ht="12">
      <c r="E756" s="1"/>
      <c r="F756" s="14"/>
    </row>
    <row r="757" spans="5:6" ht="12">
      <c r="E757" s="1"/>
      <c r="F757" s="14"/>
    </row>
    <row r="758" spans="5:6" ht="12">
      <c r="E758" s="1"/>
      <c r="F758" s="14"/>
    </row>
    <row r="759" spans="5:6" ht="12">
      <c r="E759" s="1"/>
      <c r="F759" s="14"/>
    </row>
    <row r="760" spans="5:6" ht="12">
      <c r="E760" s="1"/>
      <c r="F760" s="14"/>
    </row>
    <row r="761" spans="5:6" ht="12">
      <c r="E761" s="1"/>
      <c r="F761" s="14"/>
    </row>
    <row r="762" spans="5:6" ht="12">
      <c r="E762" s="1"/>
      <c r="F762" s="14"/>
    </row>
    <row r="763" spans="5:6" ht="12">
      <c r="E763" s="1"/>
      <c r="F763" s="14"/>
    </row>
    <row r="764" spans="5:6" ht="12">
      <c r="E764" s="1"/>
      <c r="F764" s="14"/>
    </row>
    <row r="765" spans="5:6" ht="12">
      <c r="E765" s="1"/>
      <c r="F765" s="14"/>
    </row>
    <row r="766" spans="5:6" ht="12">
      <c r="E766" s="1"/>
      <c r="F766" s="14"/>
    </row>
    <row r="767" spans="5:6" ht="12">
      <c r="E767" s="1"/>
      <c r="F767" s="14"/>
    </row>
    <row r="768" spans="5:6" ht="12">
      <c r="E768" s="1"/>
      <c r="F768" s="14"/>
    </row>
    <row r="769" spans="5:6" ht="12">
      <c r="E769" s="1"/>
      <c r="F769" s="14"/>
    </row>
    <row r="770" spans="5:6" ht="12">
      <c r="E770" s="1"/>
      <c r="F770" s="14"/>
    </row>
    <row r="771" spans="5:6" ht="12">
      <c r="E771" s="1"/>
      <c r="F771" s="14"/>
    </row>
    <row r="772" spans="5:6" ht="12">
      <c r="E772" s="1"/>
      <c r="F772" s="14"/>
    </row>
    <row r="773" spans="5:6" ht="12">
      <c r="E773" s="1"/>
      <c r="F773" s="14"/>
    </row>
    <row r="774" spans="5:6" ht="12">
      <c r="E774" s="1"/>
      <c r="F774" s="14"/>
    </row>
    <row r="775" spans="5:6" ht="12">
      <c r="E775" s="1"/>
      <c r="F775" s="14"/>
    </row>
    <row r="776" spans="5:6" ht="12">
      <c r="E776" s="1"/>
      <c r="F776" s="14"/>
    </row>
    <row r="777" spans="5:6" ht="12">
      <c r="E777" s="1"/>
      <c r="F777" s="14"/>
    </row>
    <row r="778" spans="5:6" ht="12">
      <c r="E778" s="1"/>
      <c r="F778" s="14"/>
    </row>
    <row r="779" spans="5:6" ht="12">
      <c r="E779" s="1"/>
      <c r="F779" s="14"/>
    </row>
    <row r="780" spans="5:6" ht="12">
      <c r="E780" s="1"/>
      <c r="F780" s="14"/>
    </row>
    <row r="781" spans="5:6" ht="12">
      <c r="E781" s="1"/>
      <c r="F781" s="14"/>
    </row>
    <row r="782" spans="5:6" ht="12">
      <c r="E782" s="1"/>
      <c r="F782" s="14"/>
    </row>
    <row r="783" spans="5:6" ht="12">
      <c r="E783" s="1"/>
      <c r="F783" s="14"/>
    </row>
    <row r="784" spans="5:6" ht="12">
      <c r="E784" s="1"/>
      <c r="F784" s="14"/>
    </row>
    <row r="785" spans="5:6" ht="12">
      <c r="E785" s="1"/>
      <c r="F785" s="14"/>
    </row>
    <row r="786" spans="5:6" ht="12">
      <c r="E786" s="1"/>
      <c r="F786" s="14"/>
    </row>
    <row r="787" spans="5:6" ht="12">
      <c r="E787" s="1"/>
      <c r="F787" s="14"/>
    </row>
    <row r="788" spans="5:6" ht="12">
      <c r="E788" s="1"/>
      <c r="F788" s="14"/>
    </row>
    <row r="789" spans="5:6" ht="12">
      <c r="E789" s="1"/>
      <c r="F789" s="14"/>
    </row>
    <row r="790" spans="5:6" ht="12">
      <c r="E790" s="1"/>
      <c r="F790" s="14"/>
    </row>
    <row r="791" spans="5:6" ht="12">
      <c r="E791" s="1"/>
      <c r="F791" s="14"/>
    </row>
    <row r="792" spans="5:6" ht="12">
      <c r="E792" s="1"/>
      <c r="F792" s="14"/>
    </row>
    <row r="793" spans="5:6" ht="12">
      <c r="E793" s="1"/>
      <c r="F793" s="14"/>
    </row>
    <row r="794" spans="5:6" ht="12">
      <c r="E794" s="1"/>
      <c r="F794" s="14"/>
    </row>
    <row r="795" spans="5:6" ht="12">
      <c r="E795" s="1"/>
      <c r="F795" s="14"/>
    </row>
    <row r="796" spans="5:6" ht="12">
      <c r="E796" s="1"/>
      <c r="F796" s="14"/>
    </row>
    <row r="797" spans="5:6" ht="12">
      <c r="E797" s="1"/>
      <c r="F797" s="14"/>
    </row>
    <row r="798" spans="5:6" ht="12">
      <c r="E798" s="1"/>
      <c r="F798" s="14"/>
    </row>
    <row r="799" spans="5:6" ht="12">
      <c r="E799" s="1"/>
      <c r="F799" s="14"/>
    </row>
    <row r="800" spans="5:6" ht="12">
      <c r="E800" s="1"/>
      <c r="F800" s="14"/>
    </row>
    <row r="801" spans="5:6" ht="12">
      <c r="E801" s="1"/>
      <c r="F801" s="14"/>
    </row>
    <row r="802" spans="5:6" ht="12">
      <c r="E802" s="1"/>
      <c r="F802" s="14"/>
    </row>
    <row r="803" spans="5:6" ht="12">
      <c r="E803" s="1"/>
      <c r="F803" s="14"/>
    </row>
    <row r="804" spans="5:6" ht="12">
      <c r="E804" s="1"/>
      <c r="F804" s="14"/>
    </row>
    <row r="805" spans="5:6" ht="12">
      <c r="E805" s="1"/>
      <c r="F805" s="14"/>
    </row>
    <row r="806" spans="5:6" ht="12">
      <c r="E806" s="1"/>
      <c r="F806" s="14"/>
    </row>
    <row r="807" spans="5:6" ht="12">
      <c r="E807" s="1"/>
      <c r="F807" s="14"/>
    </row>
    <row r="808" spans="5:6" ht="12">
      <c r="E808" s="1"/>
      <c r="F808" s="14"/>
    </row>
    <row r="809" spans="5:6" ht="12">
      <c r="E809" s="1"/>
      <c r="F809" s="14"/>
    </row>
    <row r="810" spans="5:6" ht="12">
      <c r="E810" s="1"/>
      <c r="F810" s="14"/>
    </row>
    <row r="811" spans="5:6" ht="12">
      <c r="E811" s="1"/>
      <c r="F811" s="14"/>
    </row>
    <row r="812" spans="5:6" ht="12">
      <c r="E812" s="1"/>
      <c r="F812" s="14"/>
    </row>
    <row r="813" spans="5:6" ht="12">
      <c r="E813" s="1"/>
      <c r="F813" s="14"/>
    </row>
    <row r="814" spans="5:6" ht="12">
      <c r="E814" s="1"/>
      <c r="F814" s="14"/>
    </row>
    <row r="815" spans="5:6" ht="12">
      <c r="E815" s="1"/>
      <c r="F815" s="14"/>
    </row>
    <row r="816" spans="5:6" ht="12">
      <c r="E816" s="1"/>
      <c r="F816" s="14"/>
    </row>
    <row r="817" spans="5:6" ht="12">
      <c r="E817" s="1"/>
      <c r="F817" s="14"/>
    </row>
    <row r="818" spans="5:6" ht="12">
      <c r="E818" s="1"/>
      <c r="F818" s="14"/>
    </row>
    <row r="819" spans="5:6" ht="12">
      <c r="E819" s="1"/>
      <c r="F819" s="14"/>
    </row>
    <row r="820" spans="5:6" ht="12">
      <c r="E820" s="1"/>
      <c r="F820" s="14"/>
    </row>
    <row r="821" spans="5:6" ht="12">
      <c r="E821" s="1"/>
      <c r="F821" s="14"/>
    </row>
    <row r="822" spans="5:6" ht="12">
      <c r="E822" s="1"/>
      <c r="F822" s="14"/>
    </row>
    <row r="823" spans="5:6" ht="12">
      <c r="E823" s="1"/>
      <c r="F823" s="14"/>
    </row>
    <row r="824" spans="5:6" ht="12">
      <c r="E824" s="1"/>
      <c r="F824" s="14"/>
    </row>
    <row r="825" spans="5:6" ht="12">
      <c r="E825" s="1"/>
      <c r="F825" s="14"/>
    </row>
    <row r="826" spans="5:6" ht="12">
      <c r="E826" s="1"/>
      <c r="F826" s="14"/>
    </row>
    <row r="827" spans="5:6" ht="12">
      <c r="E827" s="1"/>
      <c r="F827" s="14"/>
    </row>
    <row r="828" spans="5:6" ht="12">
      <c r="E828" s="1"/>
      <c r="F828" s="14"/>
    </row>
    <row r="829" spans="5:6" ht="12">
      <c r="E829" s="1"/>
      <c r="F829" s="14"/>
    </row>
    <row r="830" spans="5:6" ht="12">
      <c r="E830" s="1"/>
      <c r="F830" s="14"/>
    </row>
    <row r="831" spans="5:6" ht="12">
      <c r="E831" s="1"/>
      <c r="F831" s="14"/>
    </row>
    <row r="832" spans="5:6" ht="12">
      <c r="E832" s="1"/>
      <c r="F832" s="14"/>
    </row>
    <row r="833" spans="5:6" ht="12">
      <c r="E833" s="1"/>
      <c r="F833" s="14"/>
    </row>
    <row r="834" spans="5:6" ht="12">
      <c r="E834" s="1"/>
      <c r="F834" s="14"/>
    </row>
    <row r="835" spans="5:6" ht="12">
      <c r="E835" s="1"/>
      <c r="F835" s="14"/>
    </row>
    <row r="836" spans="5:6" ht="12">
      <c r="E836" s="1"/>
      <c r="F836" s="14"/>
    </row>
    <row r="837" spans="5:6" ht="12">
      <c r="E837" s="1"/>
      <c r="F837" s="14"/>
    </row>
    <row r="838" spans="5:6" ht="12">
      <c r="E838" s="1"/>
      <c r="F838" s="14"/>
    </row>
    <row r="839" spans="5:6" ht="12">
      <c r="E839" s="1"/>
      <c r="F839" s="14"/>
    </row>
    <row r="840" spans="5:6" ht="12">
      <c r="E840" s="1"/>
      <c r="F840" s="14"/>
    </row>
    <row r="841" spans="5:6" ht="12">
      <c r="E841" s="1"/>
      <c r="F841" s="14"/>
    </row>
    <row r="842" spans="5:6" ht="12">
      <c r="E842" s="1"/>
      <c r="F842" s="14"/>
    </row>
    <row r="843" spans="5:6" ht="12">
      <c r="E843" s="1"/>
      <c r="F843" s="14"/>
    </row>
    <row r="844" spans="5:6" ht="12">
      <c r="E844" s="1"/>
      <c r="F844" s="14"/>
    </row>
    <row r="845" spans="5:6" ht="12">
      <c r="E845" s="1"/>
      <c r="F845" s="14"/>
    </row>
    <row r="846" spans="5:6" ht="12">
      <c r="E846" s="1"/>
      <c r="F846" s="14"/>
    </row>
    <row r="847" spans="5:6" ht="12">
      <c r="E847" s="1"/>
      <c r="F847" s="14"/>
    </row>
    <row r="848" spans="5:6" ht="12">
      <c r="E848" s="1"/>
      <c r="F848" s="14"/>
    </row>
    <row r="849" spans="5:6" ht="12">
      <c r="E849" s="1"/>
      <c r="F849" s="14"/>
    </row>
    <row r="850" spans="5:6" ht="12">
      <c r="E850" s="1"/>
      <c r="F850" s="14"/>
    </row>
    <row r="851" spans="5:6" ht="12">
      <c r="E851" s="1"/>
      <c r="F851" s="14"/>
    </row>
    <row r="852" spans="5:6" ht="12">
      <c r="E852" s="1"/>
      <c r="F852" s="14"/>
    </row>
    <row r="853" spans="5:6" ht="12">
      <c r="E853" s="1"/>
      <c r="F853" s="14"/>
    </row>
    <row r="854" spans="5:6" ht="12">
      <c r="E854" s="1"/>
      <c r="F854" s="14"/>
    </row>
    <row r="855" spans="5:6" ht="12">
      <c r="E855" s="1"/>
      <c r="F855" s="14"/>
    </row>
    <row r="856" ht="12">
      <c r="F856" s="14"/>
    </row>
    <row r="857" ht="12">
      <c r="F857" s="14"/>
    </row>
    <row r="858" ht="12">
      <c r="F858" s="14"/>
    </row>
    <row r="859" ht="12">
      <c r="F859" s="14"/>
    </row>
    <row r="860" ht="12">
      <c r="F860" s="14"/>
    </row>
    <row r="861" ht="12">
      <c r="F861" s="14"/>
    </row>
    <row r="862" ht="12">
      <c r="F862" s="14"/>
    </row>
    <row r="863" ht="12">
      <c r="F863" s="14"/>
    </row>
    <row r="864" ht="12">
      <c r="F864" s="14"/>
    </row>
    <row r="865" ht="12">
      <c r="F865" s="14"/>
    </row>
    <row r="866" ht="12">
      <c r="F866" s="14"/>
    </row>
    <row r="867" ht="12">
      <c r="F867" s="14"/>
    </row>
    <row r="868" ht="12">
      <c r="F868" s="14"/>
    </row>
    <row r="869" ht="12">
      <c r="F869" s="14"/>
    </row>
    <row r="870" ht="12">
      <c r="F870" s="14"/>
    </row>
    <row r="871" ht="12">
      <c r="F871" s="14"/>
    </row>
    <row r="872" ht="12">
      <c r="F872" s="14"/>
    </row>
    <row r="873" ht="12">
      <c r="F873" s="14"/>
    </row>
    <row r="874" ht="12">
      <c r="F874" s="14"/>
    </row>
    <row r="875" ht="12">
      <c r="F875" s="14"/>
    </row>
    <row r="876" ht="12">
      <c r="F876" s="14"/>
    </row>
    <row r="877" ht="12">
      <c r="F877" s="14"/>
    </row>
    <row r="878" ht="12">
      <c r="F878" s="14"/>
    </row>
    <row r="879" ht="12">
      <c r="F879" s="14"/>
    </row>
    <row r="880" ht="12">
      <c r="F880" s="14"/>
    </row>
    <row r="881" ht="12">
      <c r="F881" s="14"/>
    </row>
    <row r="882" ht="12">
      <c r="F882" s="14"/>
    </row>
    <row r="883" ht="12">
      <c r="F883" s="14"/>
    </row>
    <row r="884" ht="12">
      <c r="F884" s="14"/>
    </row>
    <row r="885" ht="12">
      <c r="F885" s="14"/>
    </row>
    <row r="886" ht="12">
      <c r="F886" s="14"/>
    </row>
    <row r="887" ht="12">
      <c r="F887" s="14"/>
    </row>
    <row r="888" ht="12">
      <c r="F888" s="14"/>
    </row>
    <row r="889" ht="12">
      <c r="F889" s="14"/>
    </row>
    <row r="890" ht="12">
      <c r="F890" s="14"/>
    </row>
    <row r="891" ht="12">
      <c r="F891" s="14"/>
    </row>
    <row r="892" ht="12">
      <c r="F892" s="14"/>
    </row>
    <row r="893" ht="12">
      <c r="F893" s="14"/>
    </row>
    <row r="894" ht="12">
      <c r="F894" s="14"/>
    </row>
    <row r="895" ht="12">
      <c r="F895" s="14"/>
    </row>
    <row r="896" ht="12">
      <c r="F896" s="14"/>
    </row>
    <row r="897" ht="12">
      <c r="F897" s="14"/>
    </row>
    <row r="898" ht="12">
      <c r="F898" s="14"/>
    </row>
    <row r="899" ht="12">
      <c r="F899" s="14"/>
    </row>
    <row r="900" ht="12">
      <c r="F900" s="14"/>
    </row>
    <row r="901" ht="12">
      <c r="F901" s="14"/>
    </row>
    <row r="902" ht="12">
      <c r="F902" s="14"/>
    </row>
    <row r="903" ht="12">
      <c r="F903" s="14"/>
    </row>
    <row r="904" ht="12">
      <c r="F904" s="14"/>
    </row>
    <row r="905" ht="12">
      <c r="F905" s="14"/>
    </row>
    <row r="906" ht="12">
      <c r="F906" s="14"/>
    </row>
    <row r="907" ht="12">
      <c r="F907" s="14"/>
    </row>
    <row r="908" ht="12">
      <c r="F908" s="14"/>
    </row>
    <row r="909" ht="12">
      <c r="F909" s="14"/>
    </row>
    <row r="910" ht="12">
      <c r="F910" s="14"/>
    </row>
    <row r="911" ht="12">
      <c r="F911" s="14"/>
    </row>
    <row r="912" ht="12">
      <c r="F912" s="14"/>
    </row>
    <row r="913" ht="12">
      <c r="F913" s="14"/>
    </row>
    <row r="914" ht="12">
      <c r="F914" s="14"/>
    </row>
    <row r="915" ht="12">
      <c r="F915" s="14"/>
    </row>
    <row r="916" ht="12">
      <c r="F916" s="14"/>
    </row>
    <row r="917" ht="12">
      <c r="F917" s="14"/>
    </row>
    <row r="918" ht="12">
      <c r="F918" s="14"/>
    </row>
    <row r="919" ht="12">
      <c r="F919" s="14"/>
    </row>
    <row r="920" ht="12">
      <c r="F920" s="14"/>
    </row>
    <row r="921" ht="12">
      <c r="F921" s="14"/>
    </row>
    <row r="922" ht="12">
      <c r="F922" s="14"/>
    </row>
    <row r="923" ht="12">
      <c r="F923" s="14"/>
    </row>
    <row r="924" ht="12">
      <c r="F924" s="14"/>
    </row>
    <row r="925" ht="12">
      <c r="F925" s="14"/>
    </row>
    <row r="926" ht="12">
      <c r="F926" s="14"/>
    </row>
    <row r="927" ht="12">
      <c r="F927" s="14"/>
    </row>
    <row r="928" ht="12">
      <c r="F928" s="14"/>
    </row>
    <row r="929" ht="12">
      <c r="F929" s="14"/>
    </row>
    <row r="930" ht="12">
      <c r="F930" s="14"/>
    </row>
    <row r="931" ht="12">
      <c r="F931" s="14"/>
    </row>
    <row r="932" ht="12">
      <c r="F932" s="14"/>
    </row>
    <row r="933" ht="12">
      <c r="F933" s="14"/>
    </row>
    <row r="934" ht="12">
      <c r="F934" s="14"/>
    </row>
    <row r="935" ht="12">
      <c r="F935" s="14"/>
    </row>
    <row r="936" ht="12">
      <c r="F936" s="14"/>
    </row>
    <row r="937" ht="12">
      <c r="F937" s="14"/>
    </row>
    <row r="938" ht="12">
      <c r="F938" s="14"/>
    </row>
    <row r="939" ht="12">
      <c r="F939" s="14"/>
    </row>
    <row r="940" ht="12">
      <c r="F940" s="14"/>
    </row>
    <row r="941" ht="12">
      <c r="F941" s="14"/>
    </row>
    <row r="942" ht="12">
      <c r="F942" s="14"/>
    </row>
    <row r="943" ht="12">
      <c r="F943" s="14"/>
    </row>
    <row r="944" ht="12">
      <c r="F944" s="14"/>
    </row>
    <row r="945" ht="12">
      <c r="F945" s="14"/>
    </row>
    <row r="946" ht="12">
      <c r="F946" s="14"/>
    </row>
    <row r="947" ht="12">
      <c r="F947" s="14"/>
    </row>
    <row r="948" ht="12">
      <c r="F948" s="14"/>
    </row>
    <row r="949" ht="12">
      <c r="F949" s="14"/>
    </row>
    <row r="950" ht="12">
      <c r="F950" s="14"/>
    </row>
    <row r="951" ht="12">
      <c r="F951" s="14"/>
    </row>
    <row r="952" ht="12">
      <c r="F952" s="14"/>
    </row>
    <row r="953" ht="12">
      <c r="F953" s="14"/>
    </row>
    <row r="954" ht="12">
      <c r="F954" s="14"/>
    </row>
    <row r="955" ht="12">
      <c r="F955" s="14"/>
    </row>
    <row r="956" ht="12">
      <c r="F956" s="14"/>
    </row>
    <row r="957" ht="12">
      <c r="F957" s="14"/>
    </row>
    <row r="958" ht="12">
      <c r="F958" s="14"/>
    </row>
    <row r="959" ht="12">
      <c r="F959" s="14"/>
    </row>
    <row r="960" ht="12">
      <c r="F960" s="14"/>
    </row>
    <row r="961" ht="12">
      <c r="F961" s="14"/>
    </row>
    <row r="962" ht="12">
      <c r="F962" s="14"/>
    </row>
    <row r="963" ht="12">
      <c r="F963" s="14"/>
    </row>
    <row r="964" ht="12">
      <c r="F964" s="14"/>
    </row>
    <row r="965" ht="12">
      <c r="F965" s="14"/>
    </row>
    <row r="966" ht="12">
      <c r="F966" s="14"/>
    </row>
    <row r="967" ht="12">
      <c r="F967" s="14"/>
    </row>
    <row r="968" ht="12">
      <c r="F968" s="14"/>
    </row>
    <row r="969" ht="12">
      <c r="F969" s="14"/>
    </row>
    <row r="970" ht="12">
      <c r="F970" s="14"/>
    </row>
    <row r="971" ht="12">
      <c r="F971" s="14"/>
    </row>
    <row r="972" ht="12">
      <c r="F972" s="14"/>
    </row>
    <row r="973" ht="12">
      <c r="F973" s="14"/>
    </row>
    <row r="974" ht="12">
      <c r="F974" s="14"/>
    </row>
    <row r="975" ht="12">
      <c r="F975" s="14"/>
    </row>
    <row r="976" ht="12">
      <c r="F976" s="14"/>
    </row>
    <row r="977" ht="12">
      <c r="F977" s="14"/>
    </row>
    <row r="978" ht="12">
      <c r="F978" s="14"/>
    </row>
    <row r="979" ht="12">
      <c r="F979" s="14"/>
    </row>
    <row r="980" ht="12">
      <c r="F980" s="14"/>
    </row>
    <row r="981" ht="12">
      <c r="F981" s="14"/>
    </row>
    <row r="982" ht="12">
      <c r="F982" s="14"/>
    </row>
    <row r="983" ht="12">
      <c r="F983" s="14"/>
    </row>
    <row r="984" ht="12">
      <c r="F984" s="14"/>
    </row>
    <row r="985" ht="12">
      <c r="F985" s="14"/>
    </row>
    <row r="986" ht="12">
      <c r="F986" s="14"/>
    </row>
    <row r="987" ht="12">
      <c r="F987" s="14"/>
    </row>
    <row r="988" ht="12">
      <c r="F988" s="14"/>
    </row>
    <row r="989" ht="12">
      <c r="F989" s="14"/>
    </row>
    <row r="990" ht="12">
      <c r="F990" s="14"/>
    </row>
    <row r="991" ht="12">
      <c r="F991" s="14"/>
    </row>
    <row r="992" ht="12">
      <c r="F992" s="14"/>
    </row>
    <row r="993" ht="12">
      <c r="F993" s="14"/>
    </row>
    <row r="994" ht="12">
      <c r="F994" s="14"/>
    </row>
    <row r="995" ht="12">
      <c r="F995" s="14"/>
    </row>
    <row r="996" ht="12">
      <c r="F996" s="14"/>
    </row>
    <row r="997" ht="12">
      <c r="F997" s="14"/>
    </row>
    <row r="998" ht="12">
      <c r="F998" s="14"/>
    </row>
    <row r="999" ht="12">
      <c r="F999" s="14"/>
    </row>
    <row r="1000" ht="12">
      <c r="F1000" s="14"/>
    </row>
    <row r="1001" ht="12">
      <c r="F1001" s="14"/>
    </row>
    <row r="1002" ht="12">
      <c r="F1002" s="14"/>
    </row>
    <row r="1003" ht="12">
      <c r="F1003" s="14"/>
    </row>
    <row r="1004" ht="12">
      <c r="F1004" s="14"/>
    </row>
    <row r="1005" ht="12">
      <c r="F1005" s="14"/>
    </row>
    <row r="1006" ht="12">
      <c r="F1006" s="14"/>
    </row>
    <row r="1007" ht="12">
      <c r="F1007" s="14"/>
    </row>
    <row r="1008" ht="12">
      <c r="F1008" s="14"/>
    </row>
    <row r="1009" ht="12">
      <c r="F1009" s="14"/>
    </row>
    <row r="1010" ht="12">
      <c r="F1010" s="14"/>
    </row>
    <row r="1011" ht="12">
      <c r="F1011" s="14"/>
    </row>
    <row r="1012" ht="12">
      <c r="F1012" s="14"/>
    </row>
    <row r="1013" ht="12">
      <c r="F1013" s="14"/>
    </row>
    <row r="1014" ht="12">
      <c r="F1014" s="14"/>
    </row>
    <row r="1015" ht="12">
      <c r="F1015" s="14"/>
    </row>
    <row r="1016" ht="12">
      <c r="F1016" s="14"/>
    </row>
    <row r="1017" ht="12">
      <c r="F1017" s="14"/>
    </row>
    <row r="1018" ht="12">
      <c r="F1018" s="14"/>
    </row>
    <row r="1019" ht="12">
      <c r="F1019" s="14"/>
    </row>
    <row r="1020" ht="12">
      <c r="F1020" s="14"/>
    </row>
    <row r="1021" ht="12">
      <c r="F1021" s="14"/>
    </row>
    <row r="1022" ht="12">
      <c r="F1022" s="14"/>
    </row>
    <row r="1023" ht="12">
      <c r="F1023" s="14"/>
    </row>
    <row r="1024" ht="12">
      <c r="F1024" s="14"/>
    </row>
    <row r="1025" ht="12">
      <c r="F1025" s="14"/>
    </row>
    <row r="1026" ht="12">
      <c r="F1026" s="14"/>
    </row>
    <row r="1027" ht="12">
      <c r="F1027" s="14"/>
    </row>
    <row r="1028" ht="12">
      <c r="F1028" s="14"/>
    </row>
    <row r="1029" ht="12">
      <c r="F1029" s="14"/>
    </row>
    <row r="1030" ht="12">
      <c r="F1030" s="14"/>
    </row>
    <row r="1031" ht="12">
      <c r="F1031" s="14"/>
    </row>
    <row r="1032" ht="12">
      <c r="F1032" s="14"/>
    </row>
    <row r="1033" ht="12">
      <c r="F1033" s="14"/>
    </row>
    <row r="1034" ht="12">
      <c r="F1034" s="14"/>
    </row>
    <row r="1035" ht="12">
      <c r="F1035" s="14"/>
    </row>
    <row r="1036" ht="12">
      <c r="F1036" s="14"/>
    </row>
    <row r="1037" ht="12">
      <c r="F1037" s="14"/>
    </row>
    <row r="1038" ht="12">
      <c r="F1038" s="14"/>
    </row>
    <row r="1039" ht="12">
      <c r="F1039" s="14"/>
    </row>
    <row r="1040" ht="12">
      <c r="F1040" s="14"/>
    </row>
    <row r="1041" ht="12">
      <c r="F1041" s="14"/>
    </row>
    <row r="1042" ht="12">
      <c r="F1042" s="14"/>
    </row>
    <row r="1043" ht="12">
      <c r="F1043" s="14"/>
    </row>
    <row r="1044" ht="12">
      <c r="F1044" s="14"/>
    </row>
    <row r="1045" ht="12">
      <c r="F1045" s="14"/>
    </row>
    <row r="1046" ht="12">
      <c r="F1046" s="14"/>
    </row>
    <row r="1047" ht="12">
      <c r="F1047" s="14"/>
    </row>
    <row r="1048" ht="12">
      <c r="F1048" s="14"/>
    </row>
    <row r="1049" ht="12">
      <c r="F1049" s="14"/>
    </row>
    <row r="1050" ht="12">
      <c r="F1050" s="14"/>
    </row>
    <row r="1051" ht="12">
      <c r="F1051" s="14"/>
    </row>
    <row r="1052" ht="12">
      <c r="F1052" s="14"/>
    </row>
    <row r="1053" ht="12">
      <c r="F1053" s="14"/>
    </row>
    <row r="1054" ht="12">
      <c r="F1054" s="14"/>
    </row>
    <row r="1055" ht="12">
      <c r="F1055" s="14"/>
    </row>
    <row r="1056" ht="12">
      <c r="F1056" s="14"/>
    </row>
    <row r="1057" ht="12">
      <c r="F1057" s="14"/>
    </row>
    <row r="1058" ht="12">
      <c r="F1058" s="14"/>
    </row>
    <row r="1059" ht="12">
      <c r="F1059" s="14"/>
    </row>
    <row r="1060" ht="12">
      <c r="F1060" s="14"/>
    </row>
    <row r="1061" ht="12">
      <c r="F1061" s="14"/>
    </row>
    <row r="1062" ht="12">
      <c r="F1062" s="14"/>
    </row>
    <row r="1063" ht="12">
      <c r="F1063" s="14"/>
    </row>
    <row r="1064" ht="12">
      <c r="F1064" s="14"/>
    </row>
    <row r="1065" ht="12">
      <c r="F1065" s="14"/>
    </row>
    <row r="1066" ht="12">
      <c r="F1066" s="14"/>
    </row>
    <row r="1067" ht="12">
      <c r="F1067" s="14"/>
    </row>
    <row r="1068" ht="12">
      <c r="F1068" s="14"/>
    </row>
    <row r="1069" ht="12">
      <c r="F1069" s="14"/>
    </row>
    <row r="1070" ht="12">
      <c r="F1070" s="14"/>
    </row>
    <row r="1071" ht="12">
      <c r="F1071" s="14"/>
    </row>
    <row r="1072" ht="12">
      <c r="F1072" s="14"/>
    </row>
    <row r="1073" ht="12">
      <c r="F1073" s="14"/>
    </row>
    <row r="1074" ht="12">
      <c r="F1074" s="14"/>
    </row>
    <row r="1075" ht="12">
      <c r="F1075" s="14"/>
    </row>
    <row r="1076" ht="12">
      <c r="F1076" s="14"/>
    </row>
    <row r="1077" ht="12">
      <c r="F1077" s="14"/>
    </row>
    <row r="1078" ht="12">
      <c r="F1078" s="14"/>
    </row>
    <row r="1079" ht="12">
      <c r="F1079" s="14"/>
    </row>
  </sheetData>
  <sheetProtection password="C71E"/>
  <printOptions horizontalCentered="1"/>
  <pageMargins left="0.4724409448818898" right="0.2362204724409449" top="0.7086614173228347" bottom="0.5905511811023623" header="0.31496062992125984" footer="0.11811023622047245"/>
  <pageSetup horizontalDpi="300" verticalDpi="300" orientation="portrait" paperSize="9" scale="80" r:id="rId2"/>
  <headerFooter alignWithMargins="0">
    <oddHeader>&amp;L&amp;8...............................
&amp;"Times New Roman CE,Normalny"(nazwa emitenta)&amp;CSA-Q ........./............&amp;R&amp;"Times New Roman CE,Normalny"&amp;8w tys. zł</oddHeader>
    <oddFooter>&amp;C&amp;"Times New Roman CE,Normalny"Komisja Papierów Wartościowych i Giełd&amp;R&amp;P</oddFooter>
  </headerFooter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8"/>
  <sheetViews>
    <sheetView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54.375" style="24" customWidth="1"/>
    <col min="3" max="3" width="12.875" style="39" customWidth="1"/>
    <col min="4" max="4" width="12.875" style="39" hidden="1" customWidth="1"/>
    <col min="5" max="5" width="13.75390625" style="62" customWidth="1"/>
    <col min="6" max="6" width="13.625" style="48" customWidth="1"/>
    <col min="7" max="7" width="13.875" style="48" customWidth="1"/>
    <col min="8" max="8" width="12.125" style="42" hidden="1" customWidth="1"/>
    <col min="9" max="9" width="11.75390625" style="1" bestFit="1" customWidth="1"/>
    <col min="10" max="10" width="12.00390625" style="1" bestFit="1" customWidth="1"/>
    <col min="11" max="11" width="9.875" style="1" bestFit="1" customWidth="1"/>
    <col min="12" max="12" width="9.125" style="1" customWidth="1"/>
    <col min="13" max="13" width="11.25390625" style="1" customWidth="1"/>
    <col min="14" max="16384" width="9.125" style="1" customWidth="1"/>
  </cols>
  <sheetData>
    <row r="1" spans="2:7" ht="18.75">
      <c r="B1" s="2" t="s">
        <v>220</v>
      </c>
      <c r="C1" s="35" t="s">
        <v>312</v>
      </c>
      <c r="D1" s="35"/>
      <c r="E1" s="52"/>
      <c r="F1" s="63"/>
      <c r="G1" s="63"/>
    </row>
    <row r="2" spans="2:7" ht="12">
      <c r="B2" s="5"/>
      <c r="C2" s="36" t="s">
        <v>293</v>
      </c>
      <c r="D2" s="36"/>
      <c r="E2" s="98"/>
      <c r="F2" s="114" t="s">
        <v>294</v>
      </c>
      <c r="G2" s="114"/>
    </row>
    <row r="3" spans="1:7" ht="51.75" customHeight="1">
      <c r="A3" s="4"/>
      <c r="B3" s="6" t="s">
        <v>221</v>
      </c>
      <c r="C3" s="31" t="s">
        <v>296</v>
      </c>
      <c r="D3" s="31"/>
      <c r="E3" s="98" t="s">
        <v>297</v>
      </c>
      <c r="F3" s="31" t="s">
        <v>296</v>
      </c>
      <c r="G3" s="98" t="s">
        <v>297</v>
      </c>
    </row>
    <row r="4" spans="1:13" ht="12" customHeight="1">
      <c r="A4" s="4"/>
      <c r="B4" s="7" t="s">
        <v>222</v>
      </c>
      <c r="C4" s="72">
        <f>E116</f>
        <v>93198</v>
      </c>
      <c r="D4" s="72"/>
      <c r="E4" s="72">
        <f>G116</f>
        <v>12800</v>
      </c>
      <c r="F4" s="72">
        <f>C4/kursy!$C$13</f>
        <v>21303.860836171625</v>
      </c>
      <c r="G4" s="72">
        <f>E4/kursy!$G$14</f>
        <v>3374.815439780637</v>
      </c>
      <c r="J4" s="39"/>
      <c r="K4" s="138"/>
      <c r="L4" s="138"/>
      <c r="M4" s="138"/>
    </row>
    <row r="5" spans="1:13" ht="12" customHeight="1">
      <c r="A5" s="4"/>
      <c r="B5" s="7" t="s">
        <v>223</v>
      </c>
      <c r="C5" s="72">
        <f>E136</f>
        <v>-455054.04</v>
      </c>
      <c r="D5" s="72"/>
      <c r="E5" s="72">
        <f>G136</f>
        <v>-1366237.6500000001</v>
      </c>
      <c r="F5" s="72">
        <f>C5/kursy!$C$13</f>
        <v>-104019.48476466957</v>
      </c>
      <c r="G5" s="72">
        <f>E5/kursy!$G$14</f>
        <v>-360218.7434085636</v>
      </c>
      <c r="J5" s="39"/>
      <c r="K5" s="138"/>
      <c r="L5" s="138"/>
      <c r="M5" s="138"/>
    </row>
    <row r="6" spans="1:13" ht="12.75">
      <c r="A6" s="8"/>
      <c r="B6" s="7" t="s">
        <v>224</v>
      </c>
      <c r="C6" s="73">
        <f>E155</f>
        <v>180348.83000000007</v>
      </c>
      <c r="D6" s="73"/>
      <c r="E6" s="73">
        <f>G155</f>
        <v>-16291290.01</v>
      </c>
      <c r="F6" s="72">
        <f>C6/kursy!$C$13</f>
        <v>41225.41659999545</v>
      </c>
      <c r="G6" s="72">
        <f>E6/kursy!$G$14</f>
        <v>-4295320.082788441</v>
      </c>
      <c r="J6" s="39"/>
      <c r="K6" s="138"/>
      <c r="L6" s="138"/>
      <c r="M6" s="138"/>
    </row>
    <row r="7" spans="1:13" ht="12.75">
      <c r="A7" s="8"/>
      <c r="B7" s="7" t="s">
        <v>225</v>
      </c>
      <c r="C7" s="73">
        <f>E161</f>
        <v>180348.83000000007</v>
      </c>
      <c r="D7" s="73"/>
      <c r="E7" s="73">
        <f>G161</f>
        <v>-16232721.53</v>
      </c>
      <c r="F7" s="72">
        <f>C7/kursy!$C$13</f>
        <v>41225.41659999545</v>
      </c>
      <c r="G7" s="72">
        <f>E7/kursy!$G$14</f>
        <v>-4279878.0663362155</v>
      </c>
      <c r="J7" s="39"/>
      <c r="K7" s="138"/>
      <c r="L7" s="138"/>
      <c r="M7" s="138"/>
    </row>
    <row r="8" spans="1:13" ht="12.75">
      <c r="A8" s="8"/>
      <c r="B8" s="7" t="s">
        <v>0</v>
      </c>
      <c r="C8" s="73">
        <f>E274</f>
        <v>-742215.3300000001</v>
      </c>
      <c r="D8" s="73"/>
      <c r="E8" s="73">
        <f>G274</f>
        <v>-1705834.5154005997</v>
      </c>
      <c r="F8" s="136">
        <f>C8/kursy!$C$15</f>
        <v>-166528.00762844965</v>
      </c>
      <c r="G8" s="136">
        <f>E8/kursy!$G$12</f>
        <v>-425490.6376494973</v>
      </c>
      <c r="J8" s="39"/>
      <c r="K8" s="138"/>
      <c r="L8" s="138"/>
      <c r="M8" s="138"/>
    </row>
    <row r="9" spans="1:13" ht="12.75">
      <c r="A9" s="8"/>
      <c r="B9" s="7" t="s">
        <v>1</v>
      </c>
      <c r="C9" s="73">
        <f>E299</f>
        <v>377965.4200000006</v>
      </c>
      <c r="D9" s="73"/>
      <c r="E9" s="73">
        <f>G299</f>
        <v>-6021124.954599397</v>
      </c>
      <c r="F9" s="73">
        <f>C9/kursy!$C$15</f>
        <v>84802.65200807732</v>
      </c>
      <c r="G9" s="73">
        <f>E9/kursy!$G$12</f>
        <v>-1501864.4969193577</v>
      </c>
      <c r="J9" s="39"/>
      <c r="K9" s="138"/>
      <c r="L9" s="138"/>
      <c r="M9" s="138"/>
    </row>
    <row r="10" spans="1:13" ht="12.75">
      <c r="A10" s="8"/>
      <c r="B10" s="7" t="s">
        <v>2</v>
      </c>
      <c r="C10" s="73">
        <f>E316</f>
        <v>-1400000</v>
      </c>
      <c r="D10" s="73"/>
      <c r="E10" s="73">
        <f>G316</f>
        <v>0</v>
      </c>
      <c r="F10" s="73">
        <f>C10/kursy!$C$15</f>
        <v>-314112.63181512227</v>
      </c>
      <c r="G10" s="73">
        <f>E10/kursy!$G$12</f>
        <v>0</v>
      </c>
      <c r="J10" s="39"/>
      <c r="K10" s="138"/>
      <c r="L10" s="138"/>
      <c r="M10" s="138"/>
    </row>
    <row r="11" spans="1:13" ht="12.75">
      <c r="A11" s="8"/>
      <c r="B11" s="7" t="s">
        <v>3</v>
      </c>
      <c r="C11" s="73">
        <f>E317</f>
        <v>-1764249.91</v>
      </c>
      <c r="D11" s="73"/>
      <c r="E11" s="73">
        <f>G317</f>
        <v>-7726959.469999997</v>
      </c>
      <c r="F11" s="73">
        <f>C11/kursy!$C$15</f>
        <v>-395837.9874354947</v>
      </c>
      <c r="G11" s="73">
        <f>E11/kursy!$G$12</f>
        <v>-1927355.134568855</v>
      </c>
      <c r="J11" s="39"/>
      <c r="K11" s="138"/>
      <c r="L11" s="138"/>
      <c r="M11" s="138"/>
    </row>
    <row r="12" spans="1:13" ht="12.75">
      <c r="A12" s="8"/>
      <c r="B12" s="7" t="s">
        <v>4</v>
      </c>
      <c r="C12" s="73">
        <f>C57</f>
        <v>34383874.06</v>
      </c>
      <c r="D12" s="73"/>
      <c r="E12" s="73">
        <f>F57</f>
        <v>39819945.96</v>
      </c>
      <c r="F12" s="73">
        <f>C12/kursy!$C$15</f>
        <v>7714577.980704511</v>
      </c>
      <c r="G12" s="73">
        <f>E12/kursy!$G$12</f>
        <v>9932390.302062808</v>
      </c>
      <c r="J12" s="39"/>
      <c r="K12" s="138"/>
      <c r="L12" s="138"/>
      <c r="M12" s="138"/>
    </row>
    <row r="13" spans="1:13" ht="12.75">
      <c r="A13" s="8"/>
      <c r="B13" s="7" t="s">
        <v>5</v>
      </c>
      <c r="C13" s="73">
        <f>C70</f>
        <v>269703.56</v>
      </c>
      <c r="D13" s="73"/>
      <c r="E13" s="73">
        <f>F70</f>
        <v>4402321.53</v>
      </c>
      <c r="F13" s="73">
        <f>C13/kursy!$C$15</f>
        <v>60512.35360107696</v>
      </c>
      <c r="G13" s="73">
        <f>E13/kursy!$G$12</f>
        <v>1098082.245391734</v>
      </c>
      <c r="J13" s="39"/>
      <c r="K13" s="138"/>
      <c r="L13" s="138"/>
      <c r="M13" s="138"/>
    </row>
    <row r="14" spans="1:13" ht="12.75">
      <c r="A14" s="8"/>
      <c r="B14" s="7" t="s">
        <v>6</v>
      </c>
      <c r="C14" s="73">
        <f>C79</f>
        <v>0</v>
      </c>
      <c r="D14" s="73"/>
      <c r="E14" s="73">
        <f>F79</f>
        <v>0</v>
      </c>
      <c r="F14" s="73">
        <f>C14/kursy!$C$15</f>
        <v>0</v>
      </c>
      <c r="G14" s="73">
        <f>E14/kursy!$G$12</f>
        <v>0</v>
      </c>
      <c r="J14" s="39"/>
      <c r="K14" s="138"/>
      <c r="L14" s="138"/>
      <c r="M14" s="138"/>
    </row>
    <row r="15" spans="1:13" ht="12.75">
      <c r="A15" s="8"/>
      <c r="B15" s="7" t="s">
        <v>7</v>
      </c>
      <c r="C15" s="73">
        <f>C82</f>
        <v>109388.1</v>
      </c>
      <c r="D15" s="73"/>
      <c r="E15" s="73">
        <f>F82</f>
        <v>3650108.65</v>
      </c>
      <c r="F15" s="73">
        <f>C15/kursy!$C$15</f>
        <v>24542.988557325556</v>
      </c>
      <c r="G15" s="73">
        <f>E15/kursy!$G$12</f>
        <v>910455.8753835025</v>
      </c>
      <c r="J15" s="39"/>
      <c r="K15" s="138"/>
      <c r="L15" s="138"/>
      <c r="M15" s="138"/>
    </row>
    <row r="16" spans="1:13" ht="12.75">
      <c r="A16" s="8"/>
      <c r="B16" s="7" t="s">
        <v>8</v>
      </c>
      <c r="C16" s="73">
        <f>C60</f>
        <v>34114170.5</v>
      </c>
      <c r="D16" s="73"/>
      <c r="E16" s="73">
        <f>F60</f>
        <v>35417624.43</v>
      </c>
      <c r="F16" s="73">
        <f>C16/kursy!$C$15</f>
        <v>7654065.627103433</v>
      </c>
      <c r="G16" s="73">
        <f>E16/kursy!$G$12</f>
        <v>8834308.056671074</v>
      </c>
      <c r="J16" s="39"/>
      <c r="K16" s="138"/>
      <c r="L16" s="138"/>
      <c r="M16" s="138"/>
    </row>
    <row r="17" spans="1:13" ht="12.75">
      <c r="A17" s="8"/>
      <c r="B17" s="7" t="s">
        <v>9</v>
      </c>
      <c r="C17" s="73">
        <f>C61</f>
        <v>37800000</v>
      </c>
      <c r="D17" s="73"/>
      <c r="E17" s="73">
        <f>F61</f>
        <v>37800000</v>
      </c>
      <c r="F17" s="73">
        <f>C17/kursy!$C$15</f>
        <v>8481041.059008302</v>
      </c>
      <c r="G17" s="73">
        <f>E17/kursy!$G$12</f>
        <v>9428550.048639346</v>
      </c>
      <c r="J17" s="39"/>
      <c r="K17" s="138"/>
      <c r="L17" s="138"/>
      <c r="M17" s="138"/>
    </row>
    <row r="18" spans="1:13" ht="12.75">
      <c r="A18" s="8"/>
      <c r="B18" s="7" t="s">
        <v>10</v>
      </c>
      <c r="C18" s="74">
        <v>37800000</v>
      </c>
      <c r="D18" s="74"/>
      <c r="E18" s="74">
        <v>37800000</v>
      </c>
      <c r="F18" s="137">
        <v>37800000</v>
      </c>
      <c r="G18" s="137">
        <v>37800000</v>
      </c>
      <c r="J18" s="39"/>
      <c r="K18" s="138"/>
      <c r="L18" s="138"/>
      <c r="M18" s="138"/>
    </row>
    <row r="19" spans="1:13" ht="12.75">
      <c r="A19" s="8"/>
      <c r="B19" s="7" t="s">
        <v>11</v>
      </c>
      <c r="C19" s="86">
        <f>C7/C18</f>
        <v>0.004771133068783071</v>
      </c>
      <c r="D19" s="86"/>
      <c r="E19" s="86">
        <f>E7/E18</f>
        <v>-0.4294370775132275</v>
      </c>
      <c r="F19" s="86">
        <f>F7/F18</f>
        <v>0.0010906194867723665</v>
      </c>
      <c r="G19" s="86">
        <f>G7/G18</f>
        <v>-0.11322428746921205</v>
      </c>
      <c r="J19" s="138"/>
      <c r="K19" s="138"/>
      <c r="L19" s="138"/>
      <c r="M19" s="138"/>
    </row>
    <row r="20" spans="1:13" ht="12.75">
      <c r="A20" s="8"/>
      <c r="B20" s="7" t="s">
        <v>12</v>
      </c>
      <c r="C20" s="86">
        <v>0</v>
      </c>
      <c r="D20" s="86"/>
      <c r="E20" s="86">
        <v>0</v>
      </c>
      <c r="F20" s="86">
        <v>0</v>
      </c>
      <c r="G20" s="86">
        <v>0</v>
      </c>
      <c r="J20" s="138"/>
      <c r="K20" s="138"/>
      <c r="L20" s="138"/>
      <c r="M20" s="138"/>
    </row>
    <row r="21" spans="1:13" ht="12.75">
      <c r="A21" s="8"/>
      <c r="B21" s="7" t="s">
        <v>13</v>
      </c>
      <c r="C21" s="86">
        <f>C95</f>
        <v>0.9024912830687831</v>
      </c>
      <c r="D21" s="86"/>
      <c r="E21" s="86">
        <f>F95</f>
        <v>0.9369741912698413</v>
      </c>
      <c r="F21" s="86">
        <f>C21/kursy!C13</f>
        <v>0.2062978679838122</v>
      </c>
      <c r="G21" s="86">
        <f>E21/kursy!G14</f>
        <v>0.24704023182604967</v>
      </c>
      <c r="J21" s="138"/>
      <c r="K21" s="138"/>
      <c r="L21" s="138"/>
      <c r="M21" s="138"/>
    </row>
    <row r="22" spans="1:13" ht="12.75">
      <c r="A22" s="8"/>
      <c r="B22" s="7" t="s">
        <v>14</v>
      </c>
      <c r="C22" s="86"/>
      <c r="D22" s="86"/>
      <c r="E22" s="86"/>
      <c r="F22" s="86"/>
      <c r="G22" s="86"/>
      <c r="J22" s="138"/>
      <c r="K22" s="138"/>
      <c r="L22" s="138"/>
      <c r="M22" s="138"/>
    </row>
    <row r="23" spans="1:13" ht="12.75">
      <c r="A23" s="8"/>
      <c r="B23" s="7" t="s">
        <v>15</v>
      </c>
      <c r="C23" s="74"/>
      <c r="D23" s="74"/>
      <c r="E23" s="74"/>
      <c r="F23" s="74"/>
      <c r="G23" s="74"/>
      <c r="J23" s="138"/>
      <c r="K23" s="138"/>
      <c r="L23" s="138"/>
      <c r="M23" s="138"/>
    </row>
    <row r="24" spans="2:7" ht="6" customHeight="1">
      <c r="B24" s="9"/>
      <c r="C24" s="30"/>
      <c r="D24" s="30"/>
      <c r="E24" s="53"/>
      <c r="F24" s="63"/>
      <c r="G24" s="32"/>
    </row>
    <row r="25" spans="2:8" s="4" customFormat="1" ht="54" customHeight="1">
      <c r="B25" s="10" t="s">
        <v>285</v>
      </c>
      <c r="C25" s="98" t="s">
        <v>296</v>
      </c>
      <c r="D25" s="98"/>
      <c r="E25" s="98" t="s">
        <v>298</v>
      </c>
      <c r="F25" s="98" t="s">
        <v>299</v>
      </c>
      <c r="G25" s="98" t="s">
        <v>291</v>
      </c>
      <c r="H25" s="109"/>
    </row>
    <row r="26" spans="2:8" ht="12.75">
      <c r="B26" s="11" t="s">
        <v>226</v>
      </c>
      <c r="C26" s="87"/>
      <c r="D26" s="87"/>
      <c r="E26" s="99"/>
      <c r="F26" s="119"/>
      <c r="G26" s="119"/>
      <c r="H26" s="92"/>
    </row>
    <row r="27" spans="2:8" ht="12">
      <c r="B27" s="7" t="s">
        <v>16</v>
      </c>
      <c r="C27" s="88">
        <f>C28+C30+C31+C34+C42</f>
        <v>28941201.03</v>
      </c>
      <c r="D27" s="165"/>
      <c r="E27" s="88">
        <f>E28+E30+E31+E34+E42</f>
        <v>28939957.869999997</v>
      </c>
      <c r="F27" s="88">
        <f>F28+F30+F31+F34+F42</f>
        <v>28956014.12</v>
      </c>
      <c r="G27" s="88">
        <f>G28+G30+G31+G34+G42</f>
        <v>35598938.37</v>
      </c>
      <c r="H27" s="102"/>
    </row>
    <row r="28" spans="2:8" ht="12">
      <c r="B28" s="7" t="s">
        <v>17</v>
      </c>
      <c r="C28" s="120">
        <v>21028.2</v>
      </c>
      <c r="D28" s="166">
        <v>25160.97</v>
      </c>
      <c r="E28" s="120">
        <v>25160.97</v>
      </c>
      <c r="F28" s="54">
        <v>37559.28</v>
      </c>
      <c r="G28" s="49">
        <v>41692.05</v>
      </c>
      <c r="H28" s="103"/>
    </row>
    <row r="29" spans="2:8" ht="12">
      <c r="B29" s="75" t="s">
        <v>18</v>
      </c>
      <c r="C29" s="54">
        <v>0</v>
      </c>
      <c r="D29" s="167"/>
      <c r="E29" s="54">
        <v>0</v>
      </c>
      <c r="F29" s="49">
        <v>0</v>
      </c>
      <c r="G29" s="49">
        <v>0</v>
      </c>
      <c r="H29" s="103"/>
    </row>
    <row r="30" spans="2:8" ht="12">
      <c r="B30" s="7" t="s">
        <v>19</v>
      </c>
      <c r="C30" s="168">
        <v>81253.47</v>
      </c>
      <c r="D30" s="167">
        <v>79254.98</v>
      </c>
      <c r="E30" s="54">
        <v>79254.98</v>
      </c>
      <c r="F30" s="54">
        <v>103758</v>
      </c>
      <c r="G30" s="49">
        <v>19826.57</v>
      </c>
      <c r="H30" s="103"/>
    </row>
    <row r="31" spans="2:8" ht="12">
      <c r="B31" s="7" t="s">
        <v>20</v>
      </c>
      <c r="C31" s="54">
        <f>C32+C33</f>
        <v>0</v>
      </c>
      <c r="D31" s="167"/>
      <c r="E31" s="54">
        <f>E32+E33</f>
        <v>0</v>
      </c>
      <c r="F31" s="54">
        <f>F32+F33</f>
        <v>0</v>
      </c>
      <c r="G31" s="54">
        <f>G32+G33</f>
        <v>0</v>
      </c>
      <c r="H31" s="103"/>
    </row>
    <row r="32" spans="2:8" ht="12">
      <c r="B32" s="7" t="s">
        <v>21</v>
      </c>
      <c r="C32" s="54">
        <v>0</v>
      </c>
      <c r="D32" s="54"/>
      <c r="E32" s="54">
        <v>0</v>
      </c>
      <c r="F32" s="49">
        <v>0</v>
      </c>
      <c r="G32" s="49">
        <v>0</v>
      </c>
      <c r="H32" s="103"/>
    </row>
    <row r="33" spans="2:9" ht="12">
      <c r="B33" s="7" t="s">
        <v>22</v>
      </c>
      <c r="C33" s="54">
        <v>0</v>
      </c>
      <c r="D33" s="54"/>
      <c r="E33" s="54">
        <v>0</v>
      </c>
      <c r="F33" s="49">
        <v>0</v>
      </c>
      <c r="G33" s="49">
        <v>0</v>
      </c>
      <c r="H33" s="103"/>
      <c r="I33" s="41"/>
    </row>
    <row r="34" spans="2:9" ht="12">
      <c r="B34" s="7" t="s">
        <v>23</v>
      </c>
      <c r="C34" s="54">
        <f>C35+C36+C37+C41</f>
        <v>28838919.36</v>
      </c>
      <c r="D34" s="54"/>
      <c r="E34" s="54">
        <f>E35+E36+E37+E41</f>
        <v>28835541.919999998</v>
      </c>
      <c r="F34" s="54">
        <f>F35+F36+F37+F41</f>
        <v>28814696.84</v>
      </c>
      <c r="G34" s="54">
        <f>G35+G36+G37+G41</f>
        <v>35442346.86</v>
      </c>
      <c r="H34" s="103"/>
      <c r="I34" s="41"/>
    </row>
    <row r="35" spans="2:9" ht="12">
      <c r="B35" s="7" t="s">
        <v>24</v>
      </c>
      <c r="C35" s="54">
        <v>0</v>
      </c>
      <c r="D35" s="54"/>
      <c r="E35" s="54">
        <v>0</v>
      </c>
      <c r="F35" s="49">
        <v>0</v>
      </c>
      <c r="G35" s="49">
        <v>0</v>
      </c>
      <c r="H35" s="103"/>
      <c r="I35" s="41"/>
    </row>
    <row r="36" spans="2:9" ht="12">
      <c r="B36" s="7" t="s">
        <v>25</v>
      </c>
      <c r="C36" s="54">
        <v>0</v>
      </c>
      <c r="D36" s="54"/>
      <c r="E36" s="54">
        <v>0</v>
      </c>
      <c r="F36" s="49">
        <v>0</v>
      </c>
      <c r="G36" s="49">
        <v>0</v>
      </c>
      <c r="H36" s="103"/>
      <c r="I36" s="41"/>
    </row>
    <row r="37" spans="2:9" ht="12">
      <c r="B37" s="7" t="s">
        <v>26</v>
      </c>
      <c r="C37" s="54">
        <f>C38+C40</f>
        <v>28838919.36</v>
      </c>
      <c r="D37" s="54"/>
      <c r="E37" s="54">
        <f>E38+E40</f>
        <v>28835541.919999998</v>
      </c>
      <c r="F37" s="54">
        <f>SUM(F38,F40)</f>
        <v>28814696.84</v>
      </c>
      <c r="G37" s="54">
        <f>G38+G40</f>
        <v>35442346.86</v>
      </c>
      <c r="H37" s="103"/>
      <c r="I37" s="41"/>
    </row>
    <row r="38" spans="2:9" ht="12">
      <c r="B38" s="7" t="s">
        <v>28</v>
      </c>
      <c r="C38" s="54">
        <v>28724192.43</v>
      </c>
      <c r="D38" s="54">
        <v>28724192.43</v>
      </c>
      <c r="E38" s="54">
        <v>28724192.43</v>
      </c>
      <c r="F38" s="54">
        <v>28651703.71</v>
      </c>
      <c r="G38" s="49">
        <v>34891348.45</v>
      </c>
      <c r="H38" s="103"/>
      <c r="I38" s="41"/>
    </row>
    <row r="39" spans="2:9" ht="24">
      <c r="B39" s="75" t="s">
        <v>27</v>
      </c>
      <c r="C39" s="54">
        <v>0</v>
      </c>
      <c r="D39" s="54"/>
      <c r="E39" s="121">
        <v>0</v>
      </c>
      <c r="F39" s="49">
        <v>0</v>
      </c>
      <c r="G39" s="49">
        <v>0</v>
      </c>
      <c r="H39" s="103"/>
      <c r="I39" s="41"/>
    </row>
    <row r="40" spans="2:9" ht="12">
      <c r="B40" s="7" t="s">
        <v>29</v>
      </c>
      <c r="C40" s="54">
        <v>114726.93</v>
      </c>
      <c r="D40" s="54">
        <v>111349.49</v>
      </c>
      <c r="E40" s="54">
        <v>111349.49</v>
      </c>
      <c r="F40" s="54">
        <v>162993.13</v>
      </c>
      <c r="G40" s="49">
        <v>550998.41</v>
      </c>
      <c r="H40" s="103"/>
      <c r="I40" s="41"/>
    </row>
    <row r="41" spans="2:9" ht="12">
      <c r="B41" s="7" t="s">
        <v>30</v>
      </c>
      <c r="C41" s="54">
        <v>0</v>
      </c>
      <c r="D41" s="54"/>
      <c r="E41" s="54">
        <v>0</v>
      </c>
      <c r="F41" s="49">
        <v>0</v>
      </c>
      <c r="G41" s="49">
        <v>0</v>
      </c>
      <c r="H41" s="103"/>
      <c r="I41" s="41"/>
    </row>
    <row r="42" spans="2:9" ht="12">
      <c r="B42" s="7" t="s">
        <v>31</v>
      </c>
      <c r="C42" s="54">
        <f>C43+C44</f>
        <v>0</v>
      </c>
      <c r="D42" s="54"/>
      <c r="E42" s="54">
        <f>E43+E44</f>
        <v>0</v>
      </c>
      <c r="F42" s="49">
        <f>SUM(F43:F44)</f>
        <v>0</v>
      </c>
      <c r="G42" s="49">
        <f>SUM(G43:G44)</f>
        <v>95072.89</v>
      </c>
      <c r="H42" s="103"/>
      <c r="I42" s="41"/>
    </row>
    <row r="43" spans="2:9" ht="12">
      <c r="B43" s="7" t="s">
        <v>32</v>
      </c>
      <c r="C43" s="54">
        <v>0</v>
      </c>
      <c r="D43" s="54"/>
      <c r="E43" s="54">
        <v>0</v>
      </c>
      <c r="F43" s="49">
        <v>0</v>
      </c>
      <c r="G43" s="49">
        <v>95072.89</v>
      </c>
      <c r="H43" s="103"/>
      <c r="I43" s="41"/>
    </row>
    <row r="44" spans="2:9" ht="12">
      <c r="B44" s="7" t="s">
        <v>33</v>
      </c>
      <c r="C44" s="54">
        <v>0</v>
      </c>
      <c r="D44" s="54"/>
      <c r="E44" s="54">
        <v>0</v>
      </c>
      <c r="F44" s="49">
        <v>0</v>
      </c>
      <c r="G44" s="49">
        <v>0</v>
      </c>
      <c r="H44" s="103"/>
      <c r="I44" s="41"/>
    </row>
    <row r="45" spans="2:9" ht="12">
      <c r="B45" s="7" t="s">
        <v>34</v>
      </c>
      <c r="C45" s="122">
        <f>C46+C47+C50+C56</f>
        <v>5442673.03</v>
      </c>
      <c r="D45" s="122"/>
      <c r="E45" s="122">
        <f>E46+E47+E50+E56</f>
        <v>4874265.699999999</v>
      </c>
      <c r="F45" s="122">
        <f>F46+F47+F50+F56</f>
        <v>10863931.839999998</v>
      </c>
      <c r="G45" s="122">
        <f>G46+G47+G50+G56</f>
        <v>15266550.750000002</v>
      </c>
      <c r="H45" s="104"/>
      <c r="I45" s="41"/>
    </row>
    <row r="46" spans="2:9" ht="12">
      <c r="B46" s="7" t="s">
        <v>227</v>
      </c>
      <c r="C46" s="49">
        <v>0</v>
      </c>
      <c r="D46" s="49"/>
      <c r="E46" s="49">
        <v>0</v>
      </c>
      <c r="F46" s="49">
        <v>0</v>
      </c>
      <c r="G46" s="49">
        <v>0</v>
      </c>
      <c r="H46" s="105"/>
      <c r="I46" s="41"/>
    </row>
    <row r="47" spans="2:9" ht="12">
      <c r="B47" s="7" t="s">
        <v>228</v>
      </c>
      <c r="C47" s="84">
        <f>SUM(C48:C49)</f>
        <v>892581.35</v>
      </c>
      <c r="D47" s="84"/>
      <c r="E47" s="84">
        <f>SUM(E48:E49)</f>
        <v>424421.16000000003</v>
      </c>
      <c r="F47" s="84">
        <f>F48+F49</f>
        <v>831747.87</v>
      </c>
      <c r="G47" s="84">
        <f>G48+G49</f>
        <v>569640.88</v>
      </c>
      <c r="H47" s="105"/>
      <c r="I47" s="41"/>
    </row>
    <row r="48" spans="2:9" ht="12">
      <c r="B48" s="7" t="s">
        <v>35</v>
      </c>
      <c r="C48" s="84">
        <v>40221.6</v>
      </c>
      <c r="D48" s="84">
        <v>33676.52</v>
      </c>
      <c r="E48" s="84">
        <v>33676.52</v>
      </c>
      <c r="F48" s="49">
        <v>442581.96</v>
      </c>
      <c r="G48" s="49">
        <v>94053.39</v>
      </c>
      <c r="H48" s="105"/>
      <c r="I48" s="41"/>
    </row>
    <row r="49" spans="2:9" ht="12">
      <c r="B49" s="7" t="s">
        <v>36</v>
      </c>
      <c r="C49" s="84">
        <v>852359.75</v>
      </c>
      <c r="D49" s="84">
        <v>390744.64</v>
      </c>
      <c r="E49" s="84">
        <v>390744.64</v>
      </c>
      <c r="F49" s="49">
        <v>389165.91</v>
      </c>
      <c r="G49" s="49">
        <v>475587.49</v>
      </c>
      <c r="H49" s="105"/>
      <c r="I49" s="41"/>
    </row>
    <row r="50" spans="2:9" ht="12">
      <c r="B50" s="7" t="s">
        <v>37</v>
      </c>
      <c r="C50" s="54">
        <f>C51+C55</f>
        <v>4432201.99</v>
      </c>
      <c r="D50" s="54"/>
      <c r="E50" s="54">
        <f>E51+E55</f>
        <v>4277718.359999999</v>
      </c>
      <c r="F50" s="54">
        <f>F51+F55</f>
        <v>9772950.43</v>
      </c>
      <c r="G50" s="54">
        <f>G51+G55</f>
        <v>14308637.39</v>
      </c>
      <c r="H50" s="105"/>
      <c r="I50" s="41"/>
    </row>
    <row r="51" spans="2:9" ht="12">
      <c r="B51" s="7" t="s">
        <v>38</v>
      </c>
      <c r="C51" s="85">
        <f>C52+C53+C54</f>
        <v>4432201.99</v>
      </c>
      <c r="D51" s="85"/>
      <c r="E51" s="85">
        <f>E52+E53+E54</f>
        <v>4277718.359999999</v>
      </c>
      <c r="F51" s="85">
        <f>F52+F53+F54</f>
        <v>9772950.43</v>
      </c>
      <c r="G51" s="85">
        <f>G52+G53+G54</f>
        <v>14308637.39</v>
      </c>
      <c r="H51" s="105"/>
      <c r="I51" s="41"/>
    </row>
    <row r="52" spans="2:9" ht="12">
      <c r="B52" s="7" t="s">
        <v>39</v>
      </c>
      <c r="C52" s="85">
        <v>3651346.52</v>
      </c>
      <c r="D52" s="85">
        <v>3286699.59</v>
      </c>
      <c r="E52" s="85">
        <v>3286699.59</v>
      </c>
      <c r="F52" s="85">
        <v>4754347.44</v>
      </c>
      <c r="G52" s="49">
        <v>8105031.460000001</v>
      </c>
      <c r="H52" s="105"/>
      <c r="I52" s="41"/>
    </row>
    <row r="53" spans="2:9" ht="12">
      <c r="B53" s="7" t="s">
        <v>29</v>
      </c>
      <c r="C53" s="85">
        <v>1898.31</v>
      </c>
      <c r="D53" s="85">
        <v>2398.31</v>
      </c>
      <c r="E53" s="85">
        <v>2398.31</v>
      </c>
      <c r="F53" s="85">
        <v>4617212.97</v>
      </c>
      <c r="G53" s="49">
        <v>3929879.91</v>
      </c>
      <c r="H53" s="105"/>
      <c r="I53" s="41"/>
    </row>
    <row r="54" spans="2:9" ht="12">
      <c r="B54" s="7" t="s">
        <v>40</v>
      </c>
      <c r="C54" s="160">
        <v>778957.16</v>
      </c>
      <c r="D54" s="85">
        <v>988620.46</v>
      </c>
      <c r="E54" s="85">
        <v>988620.46</v>
      </c>
      <c r="F54" s="85">
        <v>401390.02</v>
      </c>
      <c r="G54" s="49">
        <v>2273726.02</v>
      </c>
      <c r="H54" s="105"/>
      <c r="I54" s="41"/>
    </row>
    <row r="55" spans="2:9" ht="12">
      <c r="B55" s="7" t="s">
        <v>41</v>
      </c>
      <c r="C55" s="49">
        <v>0</v>
      </c>
      <c r="D55" s="49"/>
      <c r="E55" s="49">
        <v>0</v>
      </c>
      <c r="F55" s="49">
        <v>0</v>
      </c>
      <c r="G55" s="49">
        <v>0</v>
      </c>
      <c r="H55" s="105"/>
      <c r="I55" s="41"/>
    </row>
    <row r="56" spans="2:9" ht="12">
      <c r="B56" s="7" t="s">
        <v>42</v>
      </c>
      <c r="C56" s="164">
        <v>117889.69</v>
      </c>
      <c r="D56" s="49">
        <v>172126.18</v>
      </c>
      <c r="E56" s="49">
        <v>172126.18</v>
      </c>
      <c r="F56" s="49">
        <v>259233.54</v>
      </c>
      <c r="G56" s="49">
        <v>388272.48</v>
      </c>
      <c r="H56" s="106"/>
      <c r="I56" s="41"/>
    </row>
    <row r="57" spans="2:8" ht="12">
      <c r="B57" s="7" t="s">
        <v>229</v>
      </c>
      <c r="C57" s="88">
        <f>C27+C45</f>
        <v>34383874.06</v>
      </c>
      <c r="D57" s="49"/>
      <c r="E57" s="88">
        <f>E27+E45</f>
        <v>33814223.56999999</v>
      </c>
      <c r="F57" s="88">
        <f>F27+F45</f>
        <v>39819945.96</v>
      </c>
      <c r="G57" s="88">
        <f>G27+G45</f>
        <v>50865489.12</v>
      </c>
      <c r="H57" s="107"/>
    </row>
    <row r="58" spans="1:8" ht="12" customHeight="1">
      <c r="A58" s="14"/>
      <c r="B58" s="15"/>
      <c r="C58" s="55"/>
      <c r="D58" s="55"/>
      <c r="E58" s="55"/>
      <c r="F58" s="88"/>
      <c r="G58" s="110"/>
      <c r="H58" s="94"/>
    </row>
    <row r="59" spans="2:8" ht="12.75">
      <c r="B59" s="16" t="s">
        <v>230</v>
      </c>
      <c r="C59" s="49"/>
      <c r="D59" s="49"/>
      <c r="E59" s="49"/>
      <c r="F59" s="88"/>
      <c r="G59" s="123"/>
      <c r="H59" s="44"/>
    </row>
    <row r="60" spans="2:8" ht="12">
      <c r="B60" s="7" t="s">
        <v>231</v>
      </c>
      <c r="C60" s="49">
        <f>SUM(C61:C69)</f>
        <v>34114170.5</v>
      </c>
      <c r="D60" s="49"/>
      <c r="E60" s="49">
        <f>SUM(E61:E69)</f>
        <v>32591881.910000004</v>
      </c>
      <c r="F60" s="49">
        <f>SUM(F61:F69)</f>
        <v>35417624.43</v>
      </c>
      <c r="G60" s="49">
        <f>SUM(G61:G69)</f>
        <v>50141998.1</v>
      </c>
      <c r="H60" s="55"/>
    </row>
    <row r="61" spans="2:8" ht="12">
      <c r="B61" s="7" t="s">
        <v>43</v>
      </c>
      <c r="C61" s="78">
        <v>37800000</v>
      </c>
      <c r="D61" s="78">
        <v>37800000</v>
      </c>
      <c r="E61" s="78">
        <v>37800000</v>
      </c>
      <c r="F61" s="78">
        <v>37800000</v>
      </c>
      <c r="G61" s="49">
        <v>37800000</v>
      </c>
      <c r="H61" s="43"/>
    </row>
    <row r="62" spans="2:8" ht="12">
      <c r="B62" s="7" t="s">
        <v>44</v>
      </c>
      <c r="C62" s="78">
        <v>0</v>
      </c>
      <c r="D62" s="78"/>
      <c r="E62" s="78">
        <v>0</v>
      </c>
      <c r="F62" s="78">
        <v>0</v>
      </c>
      <c r="G62" s="49">
        <v>0</v>
      </c>
      <c r="H62" s="43"/>
    </row>
    <row r="63" spans="2:8" ht="12">
      <c r="B63" s="7" t="s">
        <v>45</v>
      </c>
      <c r="C63" s="78">
        <v>0</v>
      </c>
      <c r="D63" s="78">
        <v>-1400000</v>
      </c>
      <c r="E63" s="78">
        <v>-1400000</v>
      </c>
      <c r="F63" s="78">
        <v>0</v>
      </c>
      <c r="G63" s="49">
        <v>0</v>
      </c>
      <c r="H63" s="43"/>
    </row>
    <row r="64" spans="2:8" ht="12">
      <c r="B64" s="7" t="s">
        <v>46</v>
      </c>
      <c r="C64" s="78">
        <v>22050000</v>
      </c>
      <c r="D64" s="78">
        <v>22050000</v>
      </c>
      <c r="E64" s="78">
        <v>22050000</v>
      </c>
      <c r="F64" s="78">
        <v>22050000</v>
      </c>
      <c r="G64" s="49">
        <v>22050000</v>
      </c>
      <c r="H64" s="43"/>
    </row>
    <row r="65" spans="2:8" ht="12">
      <c r="B65" s="7" t="s">
        <v>47</v>
      </c>
      <c r="C65" s="78">
        <v>0</v>
      </c>
      <c r="D65" s="78"/>
      <c r="E65" s="78">
        <v>0</v>
      </c>
      <c r="F65" s="78">
        <v>0</v>
      </c>
      <c r="G65" s="49">
        <v>0</v>
      </c>
      <c r="H65" s="43"/>
    </row>
    <row r="66" spans="2:8" ht="12">
      <c r="B66" s="7" t="s">
        <v>48</v>
      </c>
      <c r="C66" s="78">
        <v>0</v>
      </c>
      <c r="D66" s="169"/>
      <c r="E66" s="78">
        <v>0</v>
      </c>
      <c r="F66" s="78">
        <v>0</v>
      </c>
      <c r="G66" s="49">
        <v>0</v>
      </c>
      <c r="H66" s="43"/>
    </row>
    <row r="67" spans="2:8" ht="12" customHeight="1">
      <c r="B67" s="7" t="s">
        <v>49</v>
      </c>
      <c r="C67" s="78">
        <v>-25916178.33</v>
      </c>
      <c r="D67" s="169">
        <v>-25916178.33</v>
      </c>
      <c r="E67" s="78">
        <v>-25916178.33</v>
      </c>
      <c r="F67" s="78">
        <v>-8199654.04</v>
      </c>
      <c r="G67" s="49">
        <v>-8199654.04</v>
      </c>
      <c r="H67" s="43"/>
    </row>
    <row r="68" spans="2:9" ht="12">
      <c r="B68" s="7" t="s">
        <v>232</v>
      </c>
      <c r="C68" s="120">
        <v>180348.83</v>
      </c>
      <c r="D68" s="170">
        <v>58060.240000001155</v>
      </c>
      <c r="E68" s="93">
        <v>58060.240000001155</v>
      </c>
      <c r="F68" s="93">
        <v>-16232721.53</v>
      </c>
      <c r="G68" s="49">
        <v>-1508347.86</v>
      </c>
      <c r="H68" s="43"/>
      <c r="I68" s="83"/>
    </row>
    <row r="69" spans="2:8" ht="12.75" customHeight="1">
      <c r="B69" s="7" t="s">
        <v>50</v>
      </c>
      <c r="C69" s="78">
        <v>0</v>
      </c>
      <c r="D69" s="169"/>
      <c r="E69" s="78">
        <v>0</v>
      </c>
      <c r="F69" s="78">
        <v>0</v>
      </c>
      <c r="G69" s="49">
        <v>0</v>
      </c>
      <c r="H69" s="43"/>
    </row>
    <row r="70" spans="2:9" ht="12">
      <c r="B70" s="7" t="s">
        <v>51</v>
      </c>
      <c r="C70" s="49">
        <f>C71+C79+C82+C86</f>
        <v>269703.56</v>
      </c>
      <c r="D70" s="165"/>
      <c r="E70" s="49">
        <f>E71+E79+E82+E86</f>
        <v>1222341.6600000001</v>
      </c>
      <c r="F70" s="49">
        <f>F71+F79+F82+F86</f>
        <v>4402321.53</v>
      </c>
      <c r="G70" s="49">
        <f>G71+G79+G82+G86</f>
        <v>723491.02</v>
      </c>
      <c r="H70" s="44"/>
      <c r="I70" s="41"/>
    </row>
    <row r="71" spans="1:8" ht="12">
      <c r="A71" s="17"/>
      <c r="B71" s="7" t="s">
        <v>52</v>
      </c>
      <c r="C71" s="49">
        <f>C72+C73+C76</f>
        <v>160315.46</v>
      </c>
      <c r="D71" s="165"/>
      <c r="E71" s="49">
        <f>E72+E73+E76</f>
        <v>1034429.76</v>
      </c>
      <c r="F71" s="49">
        <f>SUM(F72:F73,F76)</f>
        <v>629337.8</v>
      </c>
      <c r="G71" s="49">
        <f>SUM(G72:G73,G76)</f>
        <v>561192.08</v>
      </c>
      <c r="H71" s="44"/>
    </row>
    <row r="72" spans="1:8" ht="12">
      <c r="A72" s="17"/>
      <c r="B72" s="7" t="s">
        <v>53</v>
      </c>
      <c r="C72" s="120">
        <v>160315.46</v>
      </c>
      <c r="D72" s="165">
        <v>160315.46</v>
      </c>
      <c r="E72" s="49">
        <v>160315.46</v>
      </c>
      <c r="F72" s="49">
        <v>45337.8</v>
      </c>
      <c r="G72" s="49">
        <v>198979.17</v>
      </c>
      <c r="H72" s="44"/>
    </row>
    <row r="73" spans="1:8" ht="12">
      <c r="A73" s="17"/>
      <c r="B73" s="7" t="s">
        <v>54</v>
      </c>
      <c r="C73" s="49">
        <f>C74+C75</f>
        <v>0</v>
      </c>
      <c r="D73" s="165"/>
      <c r="E73" s="49">
        <f>E74+E75</f>
        <v>0</v>
      </c>
      <c r="F73" s="49">
        <f>F74+F75</f>
        <v>0</v>
      </c>
      <c r="G73" s="49">
        <f>G74+G75</f>
        <v>0</v>
      </c>
      <c r="H73" s="44"/>
    </row>
    <row r="74" spans="1:8" ht="12">
      <c r="A74" s="17"/>
      <c r="B74" s="7" t="s">
        <v>55</v>
      </c>
      <c r="C74" s="49">
        <v>0</v>
      </c>
      <c r="D74" s="165"/>
      <c r="E74" s="49">
        <v>0</v>
      </c>
      <c r="F74" s="49">
        <v>0</v>
      </c>
      <c r="G74" s="49">
        <v>0</v>
      </c>
      <c r="H74" s="44"/>
    </row>
    <row r="75" spans="1:8" ht="12">
      <c r="A75" s="17"/>
      <c r="B75" s="7" t="s">
        <v>56</v>
      </c>
      <c r="C75" s="49">
        <v>0</v>
      </c>
      <c r="D75" s="165"/>
      <c r="E75" s="49">
        <v>0</v>
      </c>
      <c r="F75" s="49">
        <v>0</v>
      </c>
      <c r="G75" s="49">
        <v>0</v>
      </c>
      <c r="H75" s="44"/>
    </row>
    <row r="76" spans="1:8" ht="12">
      <c r="A76" s="17"/>
      <c r="B76" s="7" t="s">
        <v>57</v>
      </c>
      <c r="C76" s="49">
        <f>C77+C78</f>
        <v>0</v>
      </c>
      <c r="D76" s="165"/>
      <c r="E76" s="49">
        <f>E77+E78</f>
        <v>874114.3</v>
      </c>
      <c r="F76" s="49">
        <f>SUM(F77:F78)</f>
        <v>584000</v>
      </c>
      <c r="G76" s="49">
        <f>SUM(G77:G78)</f>
        <v>362212.91</v>
      </c>
      <c r="H76" s="44"/>
    </row>
    <row r="77" spans="1:8" ht="12">
      <c r="A77" s="17"/>
      <c r="B77" s="7" t="s">
        <v>58</v>
      </c>
      <c r="C77" s="49">
        <v>0</v>
      </c>
      <c r="D77" s="165"/>
      <c r="E77" s="49">
        <v>0</v>
      </c>
      <c r="F77" s="49">
        <v>462000</v>
      </c>
      <c r="G77" s="49">
        <v>0</v>
      </c>
      <c r="H77" s="44"/>
    </row>
    <row r="78" spans="1:8" ht="12">
      <c r="A78" s="17"/>
      <c r="B78" s="7" t="s">
        <v>59</v>
      </c>
      <c r="C78" s="49">
        <v>0</v>
      </c>
      <c r="D78" s="49">
        <v>874114.3</v>
      </c>
      <c r="E78" s="49">
        <v>874114.3</v>
      </c>
      <c r="F78" s="49">
        <v>122000</v>
      </c>
      <c r="G78" s="49">
        <v>362212.91</v>
      </c>
      <c r="H78" s="44"/>
    </row>
    <row r="79" spans="2:8" ht="12">
      <c r="B79" s="7" t="s">
        <v>60</v>
      </c>
      <c r="C79" s="49">
        <f>C80+C81</f>
        <v>0</v>
      </c>
      <c r="D79" s="165"/>
      <c r="E79" s="49">
        <f>E80+E81</f>
        <v>0</v>
      </c>
      <c r="F79" s="49">
        <f>F80+F81</f>
        <v>0</v>
      </c>
      <c r="G79" s="49">
        <f>G80+G81</f>
        <v>0</v>
      </c>
      <c r="H79" s="44"/>
    </row>
    <row r="80" spans="2:8" ht="12">
      <c r="B80" s="7" t="s">
        <v>62</v>
      </c>
      <c r="C80" s="57">
        <v>0</v>
      </c>
      <c r="D80" s="171"/>
      <c r="E80" s="57">
        <v>0</v>
      </c>
      <c r="F80" s="49">
        <v>0</v>
      </c>
      <c r="G80" s="49">
        <v>0</v>
      </c>
      <c r="H80" s="43"/>
    </row>
    <row r="81" spans="2:8" ht="12">
      <c r="B81" s="7" t="s">
        <v>63</v>
      </c>
      <c r="C81" s="57">
        <v>0</v>
      </c>
      <c r="D81" s="171"/>
      <c r="E81" s="57">
        <v>0</v>
      </c>
      <c r="F81" s="49">
        <v>0</v>
      </c>
      <c r="G81" s="49">
        <v>0</v>
      </c>
      <c r="H81" s="43"/>
    </row>
    <row r="82" spans="2:8" ht="12">
      <c r="B82" s="7" t="s">
        <v>61</v>
      </c>
      <c r="C82" s="56">
        <f>C83+C84+C85</f>
        <v>109388.1</v>
      </c>
      <c r="D82" s="172"/>
      <c r="E82" s="56">
        <f>E83+E84+E85</f>
        <v>187911.90000000002</v>
      </c>
      <c r="F82" s="56">
        <f>F83+F84+F85</f>
        <v>3650108.65</v>
      </c>
      <c r="G82" s="56">
        <f>G83+G84+G85</f>
        <v>112298.94</v>
      </c>
      <c r="H82" s="108"/>
    </row>
    <row r="83" spans="2:8" ht="12">
      <c r="B83" s="7" t="s">
        <v>64</v>
      </c>
      <c r="C83" s="120">
        <v>20000</v>
      </c>
      <c r="D83" s="172">
        <v>115065.44</v>
      </c>
      <c r="E83" s="56">
        <v>115065.44</v>
      </c>
      <c r="F83" s="56">
        <v>3590757.82</v>
      </c>
      <c r="G83" s="49">
        <v>20066.29</v>
      </c>
      <c r="H83" s="43"/>
    </row>
    <row r="84" spans="2:8" ht="12">
      <c r="B84" s="7" t="s">
        <v>65</v>
      </c>
      <c r="C84" s="56">
        <v>89388.1</v>
      </c>
      <c r="D84" s="172">
        <v>72846.46</v>
      </c>
      <c r="E84" s="56">
        <v>72846.46</v>
      </c>
      <c r="F84" s="56">
        <v>59350.83</v>
      </c>
      <c r="G84" s="49">
        <v>92232.65</v>
      </c>
      <c r="H84" s="43"/>
    </row>
    <row r="85" spans="2:8" ht="12">
      <c r="B85" s="7" t="s">
        <v>66</v>
      </c>
      <c r="C85" s="56">
        <v>0</v>
      </c>
      <c r="D85" s="172"/>
      <c r="E85" s="56">
        <v>0</v>
      </c>
      <c r="F85" s="56">
        <v>0</v>
      </c>
      <c r="G85" s="49">
        <v>0</v>
      </c>
      <c r="H85" s="43"/>
    </row>
    <row r="86" spans="2:8" ht="12" customHeight="1">
      <c r="B86" s="7" t="s">
        <v>67</v>
      </c>
      <c r="C86" s="56">
        <f>SUM(C87:C88)</f>
        <v>0</v>
      </c>
      <c r="D86" s="172"/>
      <c r="E86" s="56">
        <f>SUM(E87:E88)</f>
        <v>0</v>
      </c>
      <c r="F86" s="49">
        <f>F88+F87</f>
        <v>122875.08</v>
      </c>
      <c r="G86" s="49">
        <f>G88+G87</f>
        <v>50000</v>
      </c>
      <c r="H86" s="43"/>
    </row>
    <row r="87" spans="2:8" ht="12" customHeight="1">
      <c r="B87" s="7" t="s">
        <v>68</v>
      </c>
      <c r="C87" s="56">
        <v>0</v>
      </c>
      <c r="D87" s="172"/>
      <c r="E87" s="56">
        <v>0</v>
      </c>
      <c r="F87" s="49">
        <v>0</v>
      </c>
      <c r="G87" s="49">
        <v>0</v>
      </c>
      <c r="H87" s="43"/>
    </row>
    <row r="88" spans="2:8" ht="12" customHeight="1">
      <c r="B88" s="7" t="s">
        <v>69</v>
      </c>
      <c r="C88" s="124">
        <f>SUM(C89:C90)</f>
        <v>0</v>
      </c>
      <c r="D88" s="124"/>
      <c r="E88" s="124">
        <f>SUM(E89:E90)</f>
        <v>0</v>
      </c>
      <c r="F88" s="49">
        <f>F89+F90</f>
        <v>122875.08</v>
      </c>
      <c r="G88" s="49">
        <f>G89+G90</f>
        <v>50000</v>
      </c>
      <c r="H88" s="43"/>
    </row>
    <row r="89" spans="2:8" ht="12" customHeight="1">
      <c r="B89" s="7" t="s">
        <v>58</v>
      </c>
      <c r="C89" s="56">
        <v>0</v>
      </c>
      <c r="D89" s="56"/>
      <c r="E89" s="56">
        <v>0</v>
      </c>
      <c r="F89" s="49">
        <v>0</v>
      </c>
      <c r="G89" s="49">
        <v>0</v>
      </c>
      <c r="H89" s="43"/>
    </row>
    <row r="90" spans="2:8" ht="12" customHeight="1">
      <c r="B90" s="7" t="s">
        <v>59</v>
      </c>
      <c r="C90" s="56">
        <v>0</v>
      </c>
      <c r="D90" s="56"/>
      <c r="E90" s="56">
        <v>0</v>
      </c>
      <c r="F90" s="49">
        <f>20000+102875.08</f>
        <v>122875.08</v>
      </c>
      <c r="G90" s="49">
        <v>50000</v>
      </c>
      <c r="H90" s="43"/>
    </row>
    <row r="91" spans="2:9" ht="12">
      <c r="B91" s="7" t="s">
        <v>233</v>
      </c>
      <c r="C91" s="88">
        <f>C60+C70</f>
        <v>34383874.06</v>
      </c>
      <c r="D91" s="49"/>
      <c r="E91" s="88">
        <f>E60+E70</f>
        <v>33814223.57000001</v>
      </c>
      <c r="F91" s="88">
        <f>F60+F70</f>
        <v>39819945.96</v>
      </c>
      <c r="G91" s="88">
        <f>G60+G70</f>
        <v>50865489.120000005</v>
      </c>
      <c r="H91" s="107"/>
      <c r="I91" s="71"/>
    </row>
    <row r="92" spans="2:7" ht="6" customHeight="1">
      <c r="B92" s="15"/>
      <c r="C92" s="34"/>
      <c r="D92" s="34"/>
      <c r="E92" s="100"/>
      <c r="F92" s="20"/>
      <c r="G92" s="90"/>
    </row>
    <row r="93" spans="2:8" ht="12">
      <c r="B93" s="7" t="s">
        <v>70</v>
      </c>
      <c r="C93" s="49">
        <f>C60</f>
        <v>34114170.5</v>
      </c>
      <c r="D93" s="49"/>
      <c r="E93" s="49">
        <f>E60</f>
        <v>32591881.910000004</v>
      </c>
      <c r="F93" s="49">
        <f>F60</f>
        <v>35417624.43</v>
      </c>
      <c r="G93" s="49">
        <f>G60</f>
        <v>50141998.1</v>
      </c>
      <c r="H93" s="44"/>
    </row>
    <row r="94" spans="2:8" ht="12">
      <c r="B94" s="7" t="s">
        <v>71</v>
      </c>
      <c r="C94" s="49">
        <v>37800000</v>
      </c>
      <c r="D94" s="49"/>
      <c r="E94" s="49">
        <v>37800000</v>
      </c>
      <c r="F94" s="49">
        <f>E94</f>
        <v>37800000</v>
      </c>
      <c r="G94" s="49">
        <f>F94</f>
        <v>37800000</v>
      </c>
      <c r="H94" s="44"/>
    </row>
    <row r="95" spans="2:8" ht="12">
      <c r="B95" s="7" t="s">
        <v>72</v>
      </c>
      <c r="C95" s="49">
        <f>C93/C94</f>
        <v>0.9024912830687831</v>
      </c>
      <c r="D95" s="49"/>
      <c r="E95" s="49">
        <f>E93/E94</f>
        <v>0.8622190981481482</v>
      </c>
      <c r="F95" s="49">
        <f>F93/F94</f>
        <v>0.9369741912698413</v>
      </c>
      <c r="G95" s="49">
        <f>G93/G94</f>
        <v>1.3265078862433863</v>
      </c>
      <c r="H95" s="44"/>
    </row>
    <row r="96" spans="2:8" ht="12">
      <c r="B96" s="7" t="s">
        <v>73</v>
      </c>
      <c r="C96" s="49"/>
      <c r="D96" s="49"/>
      <c r="E96" s="49"/>
      <c r="F96" s="49"/>
      <c r="G96" s="49"/>
      <c r="H96" s="44"/>
    </row>
    <row r="97" spans="2:8" ht="12">
      <c r="B97" s="7" t="s">
        <v>74</v>
      </c>
      <c r="C97" s="49"/>
      <c r="D97" s="49"/>
      <c r="E97" s="49"/>
      <c r="F97" s="49"/>
      <c r="G97" s="49"/>
      <c r="H97" s="44"/>
    </row>
    <row r="98" spans="2:8" ht="6" customHeight="1">
      <c r="B98" s="15"/>
      <c r="C98" s="34"/>
      <c r="D98" s="34"/>
      <c r="E98" s="100"/>
      <c r="F98" s="20"/>
      <c r="G98" s="68"/>
      <c r="H98" s="111"/>
    </row>
    <row r="99" spans="2:8" ht="52.5">
      <c r="B99" s="18" t="s">
        <v>279</v>
      </c>
      <c r="C99" s="98" t="s">
        <v>296</v>
      </c>
      <c r="D99" s="98"/>
      <c r="E99" s="98" t="s">
        <v>298</v>
      </c>
      <c r="F99" s="98" t="s">
        <v>299</v>
      </c>
      <c r="G99" s="98" t="s">
        <v>291</v>
      </c>
      <c r="H99" s="112"/>
    </row>
    <row r="100" spans="2:7" ht="12">
      <c r="B100" s="7" t="s">
        <v>75</v>
      </c>
      <c r="C100" s="73">
        <f>C101+C103</f>
        <v>0</v>
      </c>
      <c r="D100" s="73"/>
      <c r="E100" s="73">
        <f>E101+E103</f>
        <v>0</v>
      </c>
      <c r="F100" s="73">
        <v>0</v>
      </c>
      <c r="G100" s="73">
        <f>G101+G103</f>
        <v>0</v>
      </c>
    </row>
    <row r="101" spans="2:7" ht="12">
      <c r="B101" s="7" t="s">
        <v>76</v>
      </c>
      <c r="C101" s="73">
        <v>0</v>
      </c>
      <c r="D101" s="73"/>
      <c r="E101" s="73">
        <v>0</v>
      </c>
      <c r="F101" s="73">
        <v>0</v>
      </c>
      <c r="G101" s="73">
        <v>0</v>
      </c>
    </row>
    <row r="102" spans="2:7" ht="12">
      <c r="B102" s="7" t="s">
        <v>77</v>
      </c>
      <c r="C102" s="33">
        <v>0</v>
      </c>
      <c r="D102" s="33"/>
      <c r="E102" s="33">
        <v>0</v>
      </c>
      <c r="F102" s="33">
        <v>0</v>
      </c>
      <c r="G102" s="33">
        <v>0</v>
      </c>
    </row>
    <row r="103" spans="2:7" ht="12">
      <c r="B103" s="7" t="s">
        <v>78</v>
      </c>
      <c r="C103" s="33">
        <v>0</v>
      </c>
      <c r="D103" s="33"/>
      <c r="E103" s="33">
        <v>0</v>
      </c>
      <c r="F103" s="33">
        <v>0</v>
      </c>
      <c r="G103" s="33">
        <v>0</v>
      </c>
    </row>
    <row r="104" spans="2:7" ht="12">
      <c r="B104" s="7" t="s">
        <v>77</v>
      </c>
      <c r="C104" s="73">
        <v>0</v>
      </c>
      <c r="D104" s="73"/>
      <c r="E104" s="73">
        <v>0</v>
      </c>
      <c r="F104" s="73">
        <v>0</v>
      </c>
      <c r="G104" s="73">
        <v>0</v>
      </c>
    </row>
    <row r="105" spans="2:7" ht="12">
      <c r="B105" s="7" t="s">
        <v>79</v>
      </c>
      <c r="C105" s="33">
        <f>C106+C109</f>
        <v>0</v>
      </c>
      <c r="D105" s="33"/>
      <c r="E105" s="33">
        <f>E106+E109</f>
        <v>0</v>
      </c>
      <c r="F105" s="33">
        <v>0</v>
      </c>
      <c r="G105" s="33">
        <f>SUM(G106,G109)</f>
        <v>2000000</v>
      </c>
    </row>
    <row r="106" spans="2:7" ht="12">
      <c r="B106" s="7" t="s">
        <v>81</v>
      </c>
      <c r="C106" s="33">
        <f>C107+C108</f>
        <v>0</v>
      </c>
      <c r="D106" s="33"/>
      <c r="E106" s="33">
        <f>E107+E108</f>
        <v>0</v>
      </c>
      <c r="F106" s="33">
        <v>0</v>
      </c>
      <c r="G106" s="33">
        <v>2000000</v>
      </c>
    </row>
    <row r="107" spans="2:7" ht="12">
      <c r="B107" s="75" t="s">
        <v>82</v>
      </c>
      <c r="C107" s="33">
        <v>0</v>
      </c>
      <c r="D107" s="33"/>
      <c r="E107" s="33">
        <v>0</v>
      </c>
      <c r="F107" s="33">
        <v>0</v>
      </c>
      <c r="G107" s="33">
        <v>0</v>
      </c>
    </row>
    <row r="108" spans="2:7" ht="12">
      <c r="B108" s="75" t="s">
        <v>287</v>
      </c>
      <c r="C108" s="33">
        <v>0</v>
      </c>
      <c r="D108" s="33"/>
      <c r="E108" s="33">
        <v>0</v>
      </c>
      <c r="F108" s="33">
        <v>0</v>
      </c>
      <c r="G108" s="33">
        <v>2000000</v>
      </c>
    </row>
    <row r="109" spans="2:7" ht="12">
      <c r="B109" s="7" t="s">
        <v>80</v>
      </c>
      <c r="C109" s="33">
        <f>C110</f>
        <v>0</v>
      </c>
      <c r="D109" s="33"/>
      <c r="E109" s="33">
        <f>E110</f>
        <v>0</v>
      </c>
      <c r="F109" s="33">
        <v>0</v>
      </c>
      <c r="G109" s="33">
        <v>0</v>
      </c>
    </row>
    <row r="110" spans="2:7" ht="12">
      <c r="B110" s="75" t="s">
        <v>82</v>
      </c>
      <c r="C110" s="33">
        <v>0</v>
      </c>
      <c r="D110" s="33"/>
      <c r="E110" s="33">
        <v>0</v>
      </c>
      <c r="F110" s="33">
        <v>0</v>
      </c>
      <c r="G110" s="33">
        <v>0</v>
      </c>
    </row>
    <row r="111" spans="2:7" ht="12">
      <c r="B111" s="7" t="s">
        <v>83</v>
      </c>
      <c r="C111" s="33">
        <v>0</v>
      </c>
      <c r="D111" s="33"/>
      <c r="E111" s="33">
        <v>0</v>
      </c>
      <c r="F111" s="33">
        <v>1400000</v>
      </c>
      <c r="G111" s="33">
        <v>1722000</v>
      </c>
    </row>
    <row r="112" spans="2:7" ht="12">
      <c r="B112" s="75" t="s">
        <v>288</v>
      </c>
      <c r="C112" s="33">
        <v>0</v>
      </c>
      <c r="D112" s="33"/>
      <c r="E112" s="33">
        <v>0</v>
      </c>
      <c r="F112" s="80">
        <v>1400000</v>
      </c>
      <c r="G112" s="80">
        <v>1722000</v>
      </c>
    </row>
    <row r="113" spans="2:13" ht="12">
      <c r="B113" s="7" t="s">
        <v>84</v>
      </c>
      <c r="C113" s="73">
        <f>C100+C105+C111</f>
        <v>0</v>
      </c>
      <c r="D113" s="73"/>
      <c r="E113" s="73">
        <f>E100+E105+E111</f>
        <v>0</v>
      </c>
      <c r="F113" s="73">
        <v>1400000</v>
      </c>
      <c r="G113" s="73">
        <v>3722000</v>
      </c>
      <c r="J113" s="127"/>
      <c r="K113" s="127"/>
      <c r="L113" s="127"/>
      <c r="M113" s="127"/>
    </row>
    <row r="114" spans="2:13" s="14" customFormat="1" ht="12.75" customHeight="1">
      <c r="B114" s="15"/>
      <c r="C114" s="125"/>
      <c r="D114" s="37"/>
      <c r="E114" s="100"/>
      <c r="F114" s="20"/>
      <c r="G114" s="68"/>
      <c r="H114" s="111"/>
      <c r="J114" s="127"/>
      <c r="K114" s="127"/>
      <c r="L114" s="127"/>
      <c r="M114" s="127"/>
    </row>
    <row r="115" spans="2:13" ht="62.25" customHeight="1">
      <c r="B115" s="18" t="s">
        <v>234</v>
      </c>
      <c r="C115" s="114" t="s">
        <v>300</v>
      </c>
      <c r="D115" s="98"/>
      <c r="E115" s="114" t="s">
        <v>302</v>
      </c>
      <c r="F115" s="114" t="s">
        <v>301</v>
      </c>
      <c r="G115" s="114" t="s">
        <v>303</v>
      </c>
      <c r="H115" s="143"/>
      <c r="J115" s="128"/>
      <c r="K115" s="127"/>
      <c r="L115" s="127"/>
      <c r="M115" s="129"/>
    </row>
    <row r="116" spans="2:13" ht="12" customHeight="1">
      <c r="B116" s="7" t="s">
        <v>222</v>
      </c>
      <c r="C116" s="88">
        <f>E116-D116</f>
        <v>51198</v>
      </c>
      <c r="D116" s="88">
        <v>42000</v>
      </c>
      <c r="E116" s="88">
        <f>E118+E119</f>
        <v>93198</v>
      </c>
      <c r="F116" s="88">
        <f>G116-H116</f>
        <v>2000</v>
      </c>
      <c r="G116" s="88">
        <f>G118+G119</f>
        <v>12800</v>
      </c>
      <c r="H116" s="94">
        <v>10800</v>
      </c>
      <c r="I116" s="45"/>
      <c r="J116" s="83"/>
      <c r="K116" s="127"/>
      <c r="L116" s="127"/>
      <c r="M116" s="83"/>
    </row>
    <row r="117" spans="2:13" ht="12" customHeight="1">
      <c r="B117" s="75" t="s">
        <v>85</v>
      </c>
      <c r="C117" s="49">
        <f aca="true" t="shared" si="0" ref="C117:C161">E117-D117</f>
        <v>51198</v>
      </c>
      <c r="D117" s="49">
        <v>42000</v>
      </c>
      <c r="E117" s="152">
        <v>93198</v>
      </c>
      <c r="F117" s="49">
        <f aca="true" t="shared" si="1" ref="F117:F164">G117-H117</f>
        <v>2000</v>
      </c>
      <c r="G117" s="49">
        <v>12800</v>
      </c>
      <c r="H117" s="94">
        <v>10800</v>
      </c>
      <c r="I117" s="45"/>
      <c r="J117" s="55"/>
      <c r="K117" s="127"/>
      <c r="L117" s="127"/>
      <c r="M117" s="55"/>
    </row>
    <row r="118" spans="2:13" ht="12">
      <c r="B118" s="7" t="s">
        <v>235</v>
      </c>
      <c r="C118" s="49">
        <f t="shared" si="0"/>
        <v>51198</v>
      </c>
      <c r="D118" s="49">
        <v>42000</v>
      </c>
      <c r="E118" s="152">
        <v>93198</v>
      </c>
      <c r="F118" s="49">
        <f t="shared" si="1"/>
        <v>2000</v>
      </c>
      <c r="G118" s="49">
        <v>12800</v>
      </c>
      <c r="H118" s="111">
        <v>10800</v>
      </c>
      <c r="I118" s="45"/>
      <c r="J118" s="55"/>
      <c r="K118" s="127"/>
      <c r="L118" s="127"/>
      <c r="M118" s="55"/>
    </row>
    <row r="119" spans="2:13" ht="12" customHeight="1">
      <c r="B119" s="7" t="s">
        <v>236</v>
      </c>
      <c r="C119" s="49">
        <f t="shared" si="0"/>
        <v>0</v>
      </c>
      <c r="D119" s="49">
        <v>0</v>
      </c>
      <c r="E119" s="49">
        <v>0</v>
      </c>
      <c r="F119" s="49">
        <f t="shared" si="1"/>
        <v>0</v>
      </c>
      <c r="G119" s="49">
        <v>0</v>
      </c>
      <c r="H119" s="111">
        <v>0</v>
      </c>
      <c r="I119" s="45"/>
      <c r="J119" s="55"/>
      <c r="K119" s="127"/>
      <c r="L119" s="127"/>
      <c r="M119" s="55"/>
    </row>
    <row r="120" spans="2:13" ht="12" customHeight="1">
      <c r="B120" s="7" t="s">
        <v>237</v>
      </c>
      <c r="C120" s="88">
        <f t="shared" si="0"/>
        <v>8649.9</v>
      </c>
      <c r="D120" s="88">
        <v>0</v>
      </c>
      <c r="E120" s="88">
        <f>E122+E123</f>
        <v>8649.9</v>
      </c>
      <c r="F120" s="88">
        <f t="shared" si="1"/>
        <v>0</v>
      </c>
      <c r="G120" s="88">
        <v>0</v>
      </c>
      <c r="H120" s="94">
        <v>0</v>
      </c>
      <c r="I120" s="45"/>
      <c r="J120" s="83"/>
      <c r="K120" s="127"/>
      <c r="L120" s="127"/>
      <c r="M120" s="83"/>
    </row>
    <row r="121" spans="2:13" ht="12" customHeight="1">
      <c r="B121" s="75" t="s">
        <v>85</v>
      </c>
      <c r="C121" s="49">
        <f t="shared" si="0"/>
        <v>0</v>
      </c>
      <c r="D121" s="49">
        <v>0</v>
      </c>
      <c r="E121" s="49">
        <v>0</v>
      </c>
      <c r="F121" s="49">
        <f t="shared" si="1"/>
        <v>0</v>
      </c>
      <c r="G121" s="49">
        <v>0</v>
      </c>
      <c r="H121" s="94">
        <v>0</v>
      </c>
      <c r="I121" s="45"/>
      <c r="J121" s="55"/>
      <c r="K121" s="127"/>
      <c r="L121" s="127"/>
      <c r="M121" s="55"/>
    </row>
    <row r="122" spans="2:13" ht="12">
      <c r="B122" s="7" t="s">
        <v>238</v>
      </c>
      <c r="C122" s="49">
        <f t="shared" si="0"/>
        <v>8649.9</v>
      </c>
      <c r="D122" s="49">
        <v>0</v>
      </c>
      <c r="E122" s="152">
        <v>8649.9</v>
      </c>
      <c r="F122" s="49">
        <f t="shared" si="1"/>
        <v>0</v>
      </c>
      <c r="G122" s="49">
        <v>0</v>
      </c>
      <c r="H122" s="111">
        <v>0</v>
      </c>
      <c r="I122" s="45"/>
      <c r="J122" s="55"/>
      <c r="K122" s="127"/>
      <c r="L122" s="127"/>
      <c r="M122" s="55"/>
    </row>
    <row r="123" spans="2:13" ht="12">
      <c r="B123" s="7" t="s">
        <v>239</v>
      </c>
      <c r="C123" s="49">
        <f t="shared" si="0"/>
        <v>0</v>
      </c>
      <c r="D123" s="49">
        <v>0</v>
      </c>
      <c r="E123" s="49">
        <v>0</v>
      </c>
      <c r="F123" s="49">
        <f t="shared" si="1"/>
        <v>66</v>
      </c>
      <c r="G123" s="49">
        <v>66</v>
      </c>
      <c r="H123" s="111">
        <v>0</v>
      </c>
      <c r="I123" s="45"/>
      <c r="J123" s="55"/>
      <c r="K123" s="127"/>
      <c r="L123" s="127"/>
      <c r="M123" s="55"/>
    </row>
    <row r="124" spans="2:13" ht="12">
      <c r="B124" s="7" t="s">
        <v>240</v>
      </c>
      <c r="C124" s="88">
        <f t="shared" si="0"/>
        <v>42548.100000000006</v>
      </c>
      <c r="D124" s="88">
        <v>42000</v>
      </c>
      <c r="E124" s="88">
        <f>E116-E120</f>
        <v>84548.1</v>
      </c>
      <c r="F124" s="88">
        <f t="shared" si="1"/>
        <v>2000</v>
      </c>
      <c r="G124" s="88">
        <f>G116-G120</f>
        <v>12800</v>
      </c>
      <c r="H124" s="94">
        <v>10800</v>
      </c>
      <c r="I124" s="45"/>
      <c r="J124" s="83"/>
      <c r="K124" s="127"/>
      <c r="L124" s="127"/>
      <c r="M124" s="83"/>
    </row>
    <row r="125" spans="2:13" ht="12">
      <c r="B125" s="7" t="s">
        <v>241</v>
      </c>
      <c r="C125" s="88">
        <f t="shared" si="0"/>
        <v>0</v>
      </c>
      <c r="D125" s="49">
        <v>0</v>
      </c>
      <c r="E125" s="49">
        <v>0</v>
      </c>
      <c r="F125" s="88">
        <f t="shared" si="1"/>
        <v>0</v>
      </c>
      <c r="G125" s="49">
        <v>0</v>
      </c>
      <c r="H125" s="111">
        <v>0</v>
      </c>
      <c r="I125" s="45"/>
      <c r="J125" s="55"/>
      <c r="K125" s="127"/>
      <c r="L125" s="127"/>
      <c r="M125" s="55"/>
    </row>
    <row r="126" spans="2:13" ht="12">
      <c r="B126" s="7" t="s">
        <v>242</v>
      </c>
      <c r="C126" s="88">
        <f t="shared" si="0"/>
        <v>308360.6699999999</v>
      </c>
      <c r="D126" s="88">
        <v>251572.16</v>
      </c>
      <c r="E126" s="153">
        <v>559932.83</v>
      </c>
      <c r="F126" s="88">
        <f t="shared" si="1"/>
        <v>715625.2300000001</v>
      </c>
      <c r="G126" s="88">
        <v>1427370.55</v>
      </c>
      <c r="H126" s="111">
        <v>711745.32</v>
      </c>
      <c r="I126" s="45"/>
      <c r="J126" s="83"/>
      <c r="K126" s="127"/>
      <c r="L126" s="127"/>
      <c r="M126" s="83"/>
    </row>
    <row r="127" spans="2:13" ht="12">
      <c r="B127" s="7" t="s">
        <v>243</v>
      </c>
      <c r="C127" s="88">
        <f>E127-D127</f>
        <v>-265812.56999999995</v>
      </c>
      <c r="D127" s="88">
        <v>-209572.16</v>
      </c>
      <c r="E127" s="88">
        <f>E124-E125-E126</f>
        <v>-475384.73</v>
      </c>
      <c r="F127" s="88">
        <f t="shared" si="1"/>
        <v>-713625.2300000001</v>
      </c>
      <c r="G127" s="88">
        <f>G124-G125-G126</f>
        <v>-1414570.55</v>
      </c>
      <c r="H127" s="94">
        <v>-700945.32</v>
      </c>
      <c r="I127" s="45"/>
      <c r="J127" s="83"/>
      <c r="K127" s="127"/>
      <c r="L127" s="127"/>
      <c r="M127" s="83"/>
    </row>
    <row r="128" spans="2:13" ht="12">
      <c r="B128" s="7" t="s">
        <v>244</v>
      </c>
      <c r="C128" s="88">
        <f t="shared" si="0"/>
        <v>14634.810000000001</v>
      </c>
      <c r="D128" s="88">
        <v>19104.3</v>
      </c>
      <c r="E128" s="88">
        <f>SUM(E129:E131)</f>
        <v>33739.11</v>
      </c>
      <c r="F128" s="88">
        <f t="shared" si="1"/>
        <v>154687.94999999998</v>
      </c>
      <c r="G128" s="88">
        <f>SUM(G129:G131)</f>
        <v>319983.93</v>
      </c>
      <c r="H128" s="111">
        <v>165295.98</v>
      </c>
      <c r="I128" s="45"/>
      <c r="J128" s="83"/>
      <c r="K128" s="127"/>
      <c r="L128" s="127"/>
      <c r="M128" s="83"/>
    </row>
    <row r="129" spans="2:13" ht="12">
      <c r="B129" s="7" t="s">
        <v>86</v>
      </c>
      <c r="C129" s="49">
        <f t="shared" si="0"/>
        <v>0</v>
      </c>
      <c r="D129" s="49">
        <v>3000</v>
      </c>
      <c r="E129" s="152">
        <v>3000</v>
      </c>
      <c r="F129" s="49">
        <f t="shared" si="1"/>
        <v>700</v>
      </c>
      <c r="G129" s="49">
        <v>700</v>
      </c>
      <c r="H129" s="111">
        <v>0</v>
      </c>
      <c r="I129" s="45"/>
      <c r="J129" s="55"/>
      <c r="K129" s="127"/>
      <c r="L129" s="127"/>
      <c r="M129" s="55"/>
    </row>
    <row r="130" spans="2:13" ht="12">
      <c r="B130" s="7" t="s">
        <v>87</v>
      </c>
      <c r="C130" s="49">
        <f t="shared" si="0"/>
        <v>0</v>
      </c>
      <c r="D130" s="49">
        <v>0</v>
      </c>
      <c r="E130" s="49">
        <v>0</v>
      </c>
      <c r="F130" s="49">
        <f t="shared" si="1"/>
        <v>0</v>
      </c>
      <c r="G130" s="49">
        <v>0</v>
      </c>
      <c r="H130" s="111">
        <v>0</v>
      </c>
      <c r="I130" s="45"/>
      <c r="J130" s="55"/>
      <c r="K130" s="127"/>
      <c r="L130" s="127"/>
      <c r="M130" s="55"/>
    </row>
    <row r="131" spans="2:13" ht="12">
      <c r="B131" s="7" t="s">
        <v>88</v>
      </c>
      <c r="C131" s="49">
        <f t="shared" si="0"/>
        <v>14634.810000000001</v>
      </c>
      <c r="D131" s="49">
        <v>16104.3</v>
      </c>
      <c r="E131" s="152">
        <v>30739.11</v>
      </c>
      <c r="F131" s="49">
        <f t="shared" si="1"/>
        <v>153987.94999999998</v>
      </c>
      <c r="G131" s="49">
        <v>319283.93</v>
      </c>
      <c r="H131" s="111">
        <v>165295.98</v>
      </c>
      <c r="I131" s="45"/>
      <c r="J131" s="55"/>
      <c r="K131" s="127"/>
      <c r="L131" s="127"/>
      <c r="M131" s="55"/>
    </row>
    <row r="132" spans="2:13" ht="12">
      <c r="B132" s="7" t="s">
        <v>245</v>
      </c>
      <c r="C132" s="88">
        <f t="shared" si="0"/>
        <v>510.72999999999956</v>
      </c>
      <c r="D132" s="88">
        <v>12897.69</v>
      </c>
      <c r="E132" s="88">
        <f>SUM(E133:E135)</f>
        <v>13408.42</v>
      </c>
      <c r="F132" s="88">
        <f t="shared" si="1"/>
        <v>122113.00000000003</v>
      </c>
      <c r="G132" s="88">
        <f>SUM(G133:G135)</f>
        <v>271651.03</v>
      </c>
      <c r="H132" s="111">
        <v>149538.03</v>
      </c>
      <c r="I132" s="45"/>
      <c r="J132" s="83"/>
      <c r="K132" s="127"/>
      <c r="L132" s="127"/>
      <c r="M132" s="83"/>
    </row>
    <row r="133" spans="2:13" ht="12">
      <c r="B133" s="7" t="s">
        <v>89</v>
      </c>
      <c r="C133" s="49">
        <f t="shared" si="0"/>
        <v>0</v>
      </c>
      <c r="D133" s="49">
        <v>0</v>
      </c>
      <c r="E133" s="49">
        <v>0</v>
      </c>
      <c r="F133" s="49">
        <f t="shared" si="1"/>
        <v>0</v>
      </c>
      <c r="G133" s="49">
        <v>0</v>
      </c>
      <c r="H133" s="111">
        <v>0</v>
      </c>
      <c r="I133" s="45"/>
      <c r="J133" s="55"/>
      <c r="K133" s="127"/>
      <c r="L133" s="127"/>
      <c r="M133" s="55"/>
    </row>
    <row r="134" spans="2:13" ht="12">
      <c r="B134" s="7" t="s">
        <v>90</v>
      </c>
      <c r="C134" s="49">
        <f t="shared" si="0"/>
        <v>0</v>
      </c>
      <c r="D134" s="49">
        <v>0</v>
      </c>
      <c r="E134" s="49">
        <v>0</v>
      </c>
      <c r="F134" s="49">
        <f t="shared" si="1"/>
        <v>0</v>
      </c>
      <c r="G134" s="49">
        <v>0</v>
      </c>
      <c r="H134" s="111">
        <v>0</v>
      </c>
      <c r="I134" s="45"/>
      <c r="J134" s="55"/>
      <c r="K134" s="127"/>
      <c r="L134" s="127"/>
      <c r="M134" s="55"/>
    </row>
    <row r="135" spans="2:13" ht="12">
      <c r="B135" s="7" t="s">
        <v>91</v>
      </c>
      <c r="C135" s="49">
        <f t="shared" si="0"/>
        <v>510.72999999999956</v>
      </c>
      <c r="D135" s="49">
        <v>12897.69</v>
      </c>
      <c r="E135" s="152">
        <v>13408.42</v>
      </c>
      <c r="F135" s="49">
        <f t="shared" si="1"/>
        <v>122113.00000000003</v>
      </c>
      <c r="G135" s="49">
        <v>271651.03</v>
      </c>
      <c r="H135" s="111">
        <v>149538.03</v>
      </c>
      <c r="I135" s="45"/>
      <c r="J135" s="55"/>
      <c r="K135" s="127"/>
      <c r="L135" s="127"/>
      <c r="M135" s="55"/>
    </row>
    <row r="136" spans="2:13" ht="12" customHeight="1">
      <c r="B136" s="7" t="s">
        <v>246</v>
      </c>
      <c r="C136" s="88">
        <f t="shared" si="0"/>
        <v>-251688.49</v>
      </c>
      <c r="D136" s="88">
        <v>-203365.55</v>
      </c>
      <c r="E136" s="88">
        <f>E127+E128-E132</f>
        <v>-455054.04</v>
      </c>
      <c r="F136" s="88">
        <f t="shared" si="1"/>
        <v>-681050.2800000001</v>
      </c>
      <c r="G136" s="88">
        <f>G127+G128-G132</f>
        <v>-1366237.6500000001</v>
      </c>
      <c r="H136" s="94">
        <v>-685187.37</v>
      </c>
      <c r="I136" s="45"/>
      <c r="J136" s="83"/>
      <c r="K136" s="127"/>
      <c r="L136" s="127"/>
      <c r="M136" s="83"/>
    </row>
    <row r="137" spans="2:13" ht="12">
      <c r="B137" s="7" t="s">
        <v>92</v>
      </c>
      <c r="C137" s="88">
        <f t="shared" si="0"/>
        <v>495965.25000000047</v>
      </c>
      <c r="D137" s="88">
        <v>2852353.65</v>
      </c>
      <c r="E137" s="88">
        <f>E138+E140+E142+E143+E144</f>
        <v>3348318.9000000004</v>
      </c>
      <c r="F137" s="88">
        <f t="shared" si="1"/>
        <v>624442.8300000002</v>
      </c>
      <c r="G137" s="88">
        <f>G138+G140+G142+G143+G144</f>
        <v>1300567.6500000001</v>
      </c>
      <c r="H137" s="111">
        <v>676124.82</v>
      </c>
      <c r="I137" s="45"/>
      <c r="J137" s="83"/>
      <c r="K137" s="127"/>
      <c r="L137" s="127"/>
      <c r="M137" s="83"/>
    </row>
    <row r="138" spans="2:13" ht="12" customHeight="1">
      <c r="B138" s="7" t="s">
        <v>93</v>
      </c>
      <c r="C138" s="49">
        <f t="shared" si="0"/>
        <v>0</v>
      </c>
      <c r="D138" s="49">
        <v>0</v>
      </c>
      <c r="E138" s="49">
        <v>0</v>
      </c>
      <c r="F138" s="49">
        <f t="shared" si="1"/>
        <v>0</v>
      </c>
      <c r="G138" s="49">
        <v>0</v>
      </c>
      <c r="H138" s="111">
        <v>0</v>
      </c>
      <c r="I138" s="45"/>
      <c r="J138" s="55"/>
      <c r="K138" s="127"/>
      <c r="L138" s="127"/>
      <c r="M138" s="55"/>
    </row>
    <row r="139" spans="2:13" ht="12">
      <c r="B139" s="75" t="s">
        <v>85</v>
      </c>
      <c r="C139" s="49">
        <f t="shared" si="0"/>
        <v>0</v>
      </c>
      <c r="D139" s="49">
        <v>0</v>
      </c>
      <c r="E139" s="49">
        <v>0</v>
      </c>
      <c r="F139" s="49">
        <f t="shared" si="1"/>
        <v>0</v>
      </c>
      <c r="G139" s="49">
        <v>0</v>
      </c>
      <c r="H139" s="111">
        <v>0</v>
      </c>
      <c r="I139" s="45"/>
      <c r="J139" s="55"/>
      <c r="K139" s="127"/>
      <c r="L139" s="127"/>
      <c r="M139" s="55"/>
    </row>
    <row r="140" spans="2:13" ht="12">
      <c r="B140" s="7" t="s">
        <v>94</v>
      </c>
      <c r="C140" s="49">
        <f t="shared" si="0"/>
        <v>153805.25</v>
      </c>
      <c r="D140" s="49">
        <v>185779.07</v>
      </c>
      <c r="E140" s="152">
        <v>339584.32</v>
      </c>
      <c r="F140" s="49">
        <f t="shared" si="1"/>
        <v>595225.5700000001</v>
      </c>
      <c r="G140" s="49">
        <v>1009164.05</v>
      </c>
      <c r="H140" s="111">
        <v>413938.48</v>
      </c>
      <c r="I140" s="45"/>
      <c r="J140" s="55"/>
      <c r="K140" s="127"/>
      <c r="L140" s="127"/>
      <c r="M140" s="55"/>
    </row>
    <row r="141" spans="2:13" ht="12">
      <c r="B141" s="75" t="s">
        <v>85</v>
      </c>
      <c r="C141" s="49">
        <f t="shared" si="0"/>
        <v>143702.71000000002</v>
      </c>
      <c r="D141" s="49">
        <v>148339.25</v>
      </c>
      <c r="E141" s="152">
        <v>292041.96</v>
      </c>
      <c r="F141" s="49">
        <f t="shared" si="1"/>
        <v>405739.23</v>
      </c>
      <c r="G141" s="49">
        <v>717760.83</v>
      </c>
      <c r="H141" s="111">
        <v>312021.6</v>
      </c>
      <c r="I141" s="45"/>
      <c r="J141" s="55"/>
      <c r="K141" s="127"/>
      <c r="L141" s="127"/>
      <c r="M141" s="55"/>
    </row>
    <row r="142" spans="2:13" ht="12">
      <c r="B142" s="7" t="s">
        <v>95</v>
      </c>
      <c r="C142" s="49">
        <f t="shared" si="0"/>
        <v>0</v>
      </c>
      <c r="D142" s="49">
        <v>2.74</v>
      </c>
      <c r="E142" s="152">
        <v>2.74</v>
      </c>
      <c r="F142" s="49">
        <f t="shared" si="1"/>
        <v>-63457.47</v>
      </c>
      <c r="G142" s="49">
        <v>169326.13</v>
      </c>
      <c r="H142" s="111">
        <v>232783.6</v>
      </c>
      <c r="I142" s="45"/>
      <c r="J142" s="55"/>
      <c r="K142" s="127"/>
      <c r="L142" s="127"/>
      <c r="M142" s="55"/>
    </row>
    <row r="143" spans="2:13" ht="12">
      <c r="B143" s="7" t="s">
        <v>96</v>
      </c>
      <c r="C143" s="49">
        <f t="shared" si="0"/>
        <v>342158</v>
      </c>
      <c r="D143" s="49">
        <v>2664802.93</v>
      </c>
      <c r="E143" s="152">
        <v>3006960.93</v>
      </c>
      <c r="F143" s="49">
        <f t="shared" si="1"/>
        <v>0</v>
      </c>
      <c r="G143" s="49">
        <v>0</v>
      </c>
      <c r="H143" s="111">
        <v>0</v>
      </c>
      <c r="I143" s="45"/>
      <c r="J143" s="55"/>
      <c r="K143" s="127"/>
      <c r="L143" s="127"/>
      <c r="M143" s="55"/>
    </row>
    <row r="144" spans="2:13" ht="12">
      <c r="B144" s="7" t="s">
        <v>97</v>
      </c>
      <c r="C144" s="49">
        <f t="shared" si="0"/>
        <v>2</v>
      </c>
      <c r="D144" s="49">
        <v>1768.91</v>
      </c>
      <c r="E144" s="152">
        <v>1770.91</v>
      </c>
      <c r="F144" s="49">
        <f t="shared" si="1"/>
        <v>92674.73</v>
      </c>
      <c r="G144" s="49">
        <v>122077.47</v>
      </c>
      <c r="H144" s="111">
        <v>29402.74</v>
      </c>
      <c r="I144" s="45"/>
      <c r="J144" s="55"/>
      <c r="K144" s="127"/>
      <c r="L144" s="127"/>
      <c r="M144" s="55"/>
    </row>
    <row r="145" spans="2:13" ht="12">
      <c r="B145" s="7" t="s">
        <v>98</v>
      </c>
      <c r="C145" s="49">
        <f t="shared" si="0"/>
        <v>121988.17000000039</v>
      </c>
      <c r="D145" s="88">
        <v>2590927.86</v>
      </c>
      <c r="E145" s="88">
        <f>E146+E148+E149+E150</f>
        <v>2712916.0300000003</v>
      </c>
      <c r="F145" s="88">
        <f t="shared" si="1"/>
        <v>14726334.7</v>
      </c>
      <c r="G145" s="88">
        <f>G146+G148+G149+G150</f>
        <v>16225620.01</v>
      </c>
      <c r="H145" s="111">
        <v>1499285.31</v>
      </c>
      <c r="I145" s="45"/>
      <c r="J145" s="83"/>
      <c r="K145" s="127"/>
      <c r="L145" s="127"/>
      <c r="M145" s="55"/>
    </row>
    <row r="146" spans="2:13" ht="12">
      <c r="B146" s="7" t="s">
        <v>99</v>
      </c>
      <c r="C146" s="49">
        <f t="shared" si="0"/>
        <v>4.489999999999999</v>
      </c>
      <c r="D146" s="49">
        <v>7.55</v>
      </c>
      <c r="E146" s="152">
        <v>12.04</v>
      </c>
      <c r="F146" s="49">
        <f t="shared" si="1"/>
        <v>462827.89999999997</v>
      </c>
      <c r="G146" s="49">
        <v>462942.97</v>
      </c>
      <c r="H146" s="111">
        <v>115.07</v>
      </c>
      <c r="I146" s="45"/>
      <c r="J146" s="55"/>
      <c r="K146" s="127"/>
      <c r="L146" s="127"/>
      <c r="M146" s="55"/>
    </row>
    <row r="147" spans="2:13" ht="12">
      <c r="B147" s="75" t="s">
        <v>85</v>
      </c>
      <c r="C147" s="49">
        <f t="shared" si="0"/>
        <v>0</v>
      </c>
      <c r="D147" s="49">
        <v>0</v>
      </c>
      <c r="E147" s="49">
        <v>0</v>
      </c>
      <c r="F147" s="49">
        <f t="shared" si="1"/>
        <v>0</v>
      </c>
      <c r="G147" s="49">
        <v>0</v>
      </c>
      <c r="H147" s="111">
        <v>0</v>
      </c>
      <c r="I147" s="45"/>
      <c r="J147" s="55"/>
      <c r="K147" s="127"/>
      <c r="L147" s="127"/>
      <c r="M147" s="55"/>
    </row>
    <row r="148" spans="2:13" ht="12">
      <c r="B148" s="7" t="s">
        <v>100</v>
      </c>
      <c r="C148" s="49">
        <f t="shared" si="0"/>
        <v>84000</v>
      </c>
      <c r="D148" s="49">
        <v>0</v>
      </c>
      <c r="E148" s="152">
        <v>84000</v>
      </c>
      <c r="F148" s="49">
        <f t="shared" si="1"/>
        <v>135249</v>
      </c>
      <c r="G148" s="49">
        <v>1578314.28</v>
      </c>
      <c r="H148" s="111">
        <v>1443065.28</v>
      </c>
      <c r="I148" s="45"/>
      <c r="J148" s="130"/>
      <c r="K148" s="127"/>
      <c r="L148" s="127"/>
      <c r="M148" s="55"/>
    </row>
    <row r="149" spans="2:13" ht="12">
      <c r="B149" s="7" t="s">
        <v>101</v>
      </c>
      <c r="C149" s="49">
        <f t="shared" si="0"/>
        <v>37397.26000000024</v>
      </c>
      <c r="D149" s="49">
        <v>2586986.3</v>
      </c>
      <c r="E149" s="152">
        <v>2624383.56</v>
      </c>
      <c r="F149" s="49">
        <f t="shared" si="1"/>
        <v>14081362.76</v>
      </c>
      <c r="G149" s="49">
        <v>14081362.76</v>
      </c>
      <c r="H149" s="111">
        <v>0</v>
      </c>
      <c r="I149" s="45"/>
      <c r="J149" s="130"/>
      <c r="K149" s="127"/>
      <c r="L149" s="127"/>
      <c r="M149" s="55"/>
    </row>
    <row r="150" spans="2:13" ht="12">
      <c r="B150" s="7" t="s">
        <v>102</v>
      </c>
      <c r="C150" s="49">
        <f t="shared" si="0"/>
        <v>586.4200000000001</v>
      </c>
      <c r="D150" s="49">
        <v>3934.01</v>
      </c>
      <c r="E150" s="152">
        <v>4520.43</v>
      </c>
      <c r="F150" s="49">
        <f t="shared" si="1"/>
        <v>46895.04</v>
      </c>
      <c r="G150" s="49">
        <v>103000</v>
      </c>
      <c r="H150" s="111">
        <v>56104.96</v>
      </c>
      <c r="I150" s="45"/>
      <c r="J150" s="55"/>
      <c r="K150" s="127"/>
      <c r="L150" s="127"/>
      <c r="M150" s="55"/>
    </row>
    <row r="151" spans="2:13" ht="12" customHeight="1">
      <c r="B151" s="7" t="s">
        <v>103</v>
      </c>
      <c r="C151" s="88">
        <f t="shared" si="0"/>
        <v>122288.58999999892</v>
      </c>
      <c r="D151" s="88">
        <v>58060.240000001155</v>
      </c>
      <c r="E151" s="88">
        <f>E136+E137-E145</f>
        <v>180348.83000000007</v>
      </c>
      <c r="F151" s="88">
        <f t="shared" si="1"/>
        <v>-14782942.15</v>
      </c>
      <c r="G151" s="88">
        <f>G136+G137-G145</f>
        <v>-16291290.01</v>
      </c>
      <c r="H151" s="94">
        <v>-1508347.86</v>
      </c>
      <c r="I151" s="45"/>
      <c r="J151" s="83"/>
      <c r="K151" s="127"/>
      <c r="L151" s="127"/>
      <c r="M151" s="83"/>
    </row>
    <row r="152" spans="2:13" ht="12">
      <c r="B152" s="7" t="s">
        <v>104</v>
      </c>
      <c r="C152" s="88">
        <f t="shared" si="0"/>
        <v>0</v>
      </c>
      <c r="D152" s="49">
        <v>0</v>
      </c>
      <c r="E152" s="49">
        <f>E153+E154</f>
        <v>0</v>
      </c>
      <c r="F152" s="88">
        <f t="shared" si="1"/>
        <v>0</v>
      </c>
      <c r="G152" s="49">
        <f>G153+G154</f>
        <v>0</v>
      </c>
      <c r="H152" s="94">
        <v>0</v>
      </c>
      <c r="I152" s="45"/>
      <c r="J152" s="55"/>
      <c r="K152" s="127"/>
      <c r="L152" s="127"/>
      <c r="M152" s="55"/>
    </row>
    <row r="153" spans="2:13" ht="12">
      <c r="B153" s="7" t="s">
        <v>247</v>
      </c>
      <c r="C153" s="49">
        <f t="shared" si="0"/>
        <v>0</v>
      </c>
      <c r="D153" s="49">
        <v>0</v>
      </c>
      <c r="E153" s="49">
        <v>0</v>
      </c>
      <c r="F153" s="49">
        <f t="shared" si="1"/>
        <v>0</v>
      </c>
      <c r="G153" s="49">
        <v>0</v>
      </c>
      <c r="H153" s="94">
        <v>0</v>
      </c>
      <c r="I153" s="45"/>
      <c r="J153" s="55"/>
      <c r="K153" s="127"/>
      <c r="L153" s="127"/>
      <c r="M153" s="55"/>
    </row>
    <row r="154" spans="2:13" ht="12">
      <c r="B154" s="7" t="s">
        <v>248</v>
      </c>
      <c r="C154" s="49">
        <f t="shared" si="0"/>
        <v>0</v>
      </c>
      <c r="D154" s="49">
        <v>0</v>
      </c>
      <c r="E154" s="49">
        <v>0</v>
      </c>
      <c r="F154" s="49">
        <f t="shared" si="1"/>
        <v>0</v>
      </c>
      <c r="G154" s="49">
        <v>0</v>
      </c>
      <c r="H154" s="94">
        <v>0</v>
      </c>
      <c r="I154" s="45"/>
      <c r="J154" s="55"/>
      <c r="K154" s="127"/>
      <c r="L154" s="127"/>
      <c r="M154" s="55"/>
    </row>
    <row r="155" spans="2:13" ht="12">
      <c r="B155" s="7" t="s">
        <v>105</v>
      </c>
      <c r="C155" s="88">
        <f t="shared" si="0"/>
        <v>122288.58999999892</v>
      </c>
      <c r="D155" s="88">
        <v>58060.240000001155</v>
      </c>
      <c r="E155" s="88">
        <f>E151+E152</f>
        <v>180348.83000000007</v>
      </c>
      <c r="F155" s="88">
        <f t="shared" si="1"/>
        <v>-14782942.15</v>
      </c>
      <c r="G155" s="88">
        <f>G151+G152</f>
        <v>-16291290.01</v>
      </c>
      <c r="H155" s="94">
        <v>-1508347.86</v>
      </c>
      <c r="I155" s="45"/>
      <c r="J155" s="83"/>
      <c r="K155" s="127"/>
      <c r="L155" s="127"/>
      <c r="M155" s="83"/>
    </row>
    <row r="156" spans="2:13" ht="12">
      <c r="B156" s="7" t="s">
        <v>106</v>
      </c>
      <c r="C156" s="88">
        <f t="shared" si="0"/>
        <v>0</v>
      </c>
      <c r="D156" s="49">
        <v>0</v>
      </c>
      <c r="E156" s="88">
        <f>SUM(E157:E158)</f>
        <v>0</v>
      </c>
      <c r="F156" s="88">
        <f t="shared" si="1"/>
        <v>-58568.48</v>
      </c>
      <c r="G156" s="49">
        <v>-58568.48</v>
      </c>
      <c r="H156" s="113">
        <v>0</v>
      </c>
      <c r="I156" s="45"/>
      <c r="J156" s="83"/>
      <c r="K156" s="127"/>
      <c r="L156" s="127"/>
      <c r="M156" s="55"/>
    </row>
    <row r="157" spans="2:13" ht="12">
      <c r="B157" s="7" t="s">
        <v>107</v>
      </c>
      <c r="C157" s="49">
        <f t="shared" si="0"/>
        <v>0</v>
      </c>
      <c r="D157" s="49">
        <v>0</v>
      </c>
      <c r="E157" s="49">
        <v>0</v>
      </c>
      <c r="F157" s="49">
        <f t="shared" si="1"/>
        <v>0</v>
      </c>
      <c r="G157" s="49">
        <v>0</v>
      </c>
      <c r="H157" s="113">
        <v>0</v>
      </c>
      <c r="I157" s="45"/>
      <c r="J157" s="55"/>
      <c r="K157" s="127"/>
      <c r="L157" s="127"/>
      <c r="M157" s="55"/>
    </row>
    <row r="158" spans="2:13" ht="12">
      <c r="B158" s="7" t="s">
        <v>108</v>
      </c>
      <c r="C158" s="49">
        <f t="shared" si="0"/>
        <v>0</v>
      </c>
      <c r="D158" s="49">
        <v>0</v>
      </c>
      <c r="E158" s="49">
        <v>0</v>
      </c>
      <c r="F158" s="49">
        <f t="shared" si="1"/>
        <v>0</v>
      </c>
      <c r="G158" s="49">
        <v>0</v>
      </c>
      <c r="H158" s="113">
        <v>0</v>
      </c>
      <c r="I158" s="45"/>
      <c r="J158" s="55"/>
      <c r="K158" s="127"/>
      <c r="L158" s="127"/>
      <c r="M158" s="55"/>
    </row>
    <row r="159" spans="2:13" ht="12" customHeight="1">
      <c r="B159" s="7" t="s">
        <v>109</v>
      </c>
      <c r="C159" s="88">
        <f t="shared" si="0"/>
        <v>0</v>
      </c>
      <c r="D159" s="49">
        <v>0</v>
      </c>
      <c r="E159" s="49">
        <v>0</v>
      </c>
      <c r="F159" s="88">
        <f t="shared" si="1"/>
        <v>0</v>
      </c>
      <c r="G159" s="49">
        <v>0</v>
      </c>
      <c r="H159" s="94">
        <v>0</v>
      </c>
      <c r="I159" s="45"/>
      <c r="J159" s="55"/>
      <c r="K159" s="127"/>
      <c r="L159" s="127"/>
      <c r="M159" s="55"/>
    </row>
    <row r="160" spans="2:13" ht="12" customHeight="1">
      <c r="B160" s="7" t="s">
        <v>110</v>
      </c>
      <c r="C160" s="88">
        <f t="shared" si="0"/>
        <v>0</v>
      </c>
      <c r="D160" s="49">
        <v>0</v>
      </c>
      <c r="E160" s="49">
        <v>0</v>
      </c>
      <c r="F160" s="88">
        <f t="shared" si="1"/>
        <v>0</v>
      </c>
      <c r="G160" s="49">
        <v>0</v>
      </c>
      <c r="H160" s="94">
        <v>0</v>
      </c>
      <c r="I160" s="45"/>
      <c r="J160" s="55"/>
      <c r="K160" s="127"/>
      <c r="L160" s="127"/>
      <c r="M160" s="55"/>
    </row>
    <row r="161" spans="2:13" ht="12">
      <c r="B161" s="7" t="s">
        <v>111</v>
      </c>
      <c r="C161" s="88">
        <f t="shared" si="0"/>
        <v>122288.58999999892</v>
      </c>
      <c r="D161" s="88">
        <v>58060.240000001155</v>
      </c>
      <c r="E161" s="88">
        <f>E155-E156-E159+E160</f>
        <v>180348.83000000007</v>
      </c>
      <c r="F161" s="88">
        <f t="shared" si="1"/>
        <v>-14724373.67</v>
      </c>
      <c r="G161" s="88">
        <f>G155-G156-G159+G160</f>
        <v>-16232721.53</v>
      </c>
      <c r="H161" s="107">
        <v>-1508347.86</v>
      </c>
      <c r="I161" s="41"/>
      <c r="J161" s="83"/>
      <c r="K161" s="127"/>
      <c r="L161" s="127"/>
      <c r="M161" s="83"/>
    </row>
    <row r="162" spans="2:13" ht="15.75" customHeight="1">
      <c r="B162" s="91"/>
      <c r="C162" s="118"/>
      <c r="D162" s="118"/>
      <c r="E162" s="118"/>
      <c r="F162" s="118"/>
      <c r="G162" s="118"/>
      <c r="H162" s="92"/>
      <c r="J162" s="126"/>
      <c r="K162" s="127"/>
      <c r="L162" s="127"/>
      <c r="M162" s="126"/>
    </row>
    <row r="163" spans="2:13" ht="12">
      <c r="B163" s="7" t="s">
        <v>112</v>
      </c>
      <c r="C163" s="74">
        <f>-17716524.29-G161+E161</f>
        <v>-1303453.9299999997</v>
      </c>
      <c r="D163" s="74"/>
      <c r="E163" s="95">
        <f>C163</f>
        <v>-1303453.9299999997</v>
      </c>
      <c r="F163" s="80">
        <f>-2742116.74-(-8080391.68)+G161</f>
        <v>-10894446.59</v>
      </c>
      <c r="G163" s="95">
        <f>F163</f>
        <v>-10894446.59</v>
      </c>
      <c r="J163" s="101"/>
      <c r="K163" s="127"/>
      <c r="L163" s="127"/>
      <c r="M163" s="101"/>
    </row>
    <row r="164" spans="2:13" ht="12">
      <c r="B164" s="7" t="s">
        <v>249</v>
      </c>
      <c r="C164" s="74">
        <v>37800000</v>
      </c>
      <c r="D164" s="74"/>
      <c r="E164" s="95">
        <v>37800000</v>
      </c>
      <c r="F164" s="96">
        <f t="shared" si="1"/>
        <v>37800000</v>
      </c>
      <c r="G164" s="95">
        <v>37800000</v>
      </c>
      <c r="J164" s="101"/>
      <c r="K164" s="127"/>
      <c r="L164" s="127"/>
      <c r="M164" s="101"/>
    </row>
    <row r="165" spans="2:13" ht="12">
      <c r="B165" s="7" t="s">
        <v>250</v>
      </c>
      <c r="C165" s="86">
        <f>C163/C164</f>
        <v>-0.03448290820105819</v>
      </c>
      <c r="D165" s="86"/>
      <c r="E165" s="86">
        <f>E163/E164</f>
        <v>-0.03448290820105819</v>
      </c>
      <c r="F165" s="86">
        <f>F163/F164</f>
        <v>-0.28821287275132274</v>
      </c>
      <c r="G165" s="86">
        <f>G163/G164</f>
        <v>-0.28821287275132274</v>
      </c>
      <c r="J165" s="131"/>
      <c r="K165" s="127"/>
      <c r="L165" s="127"/>
      <c r="M165" s="131"/>
    </row>
    <row r="166" spans="2:13" ht="12">
      <c r="B166" s="7" t="s">
        <v>113</v>
      </c>
      <c r="C166" s="74"/>
      <c r="D166" s="74"/>
      <c r="E166" s="95"/>
      <c r="F166" s="96"/>
      <c r="G166" s="95"/>
      <c r="J166" s="101"/>
      <c r="K166" s="127"/>
      <c r="L166" s="127"/>
      <c r="M166" s="101"/>
    </row>
    <row r="167" spans="2:13" ht="12">
      <c r="B167" s="7" t="s">
        <v>114</v>
      </c>
      <c r="C167" s="86"/>
      <c r="D167" s="86"/>
      <c r="E167" s="86"/>
      <c r="F167" s="86"/>
      <c r="G167" s="86"/>
      <c r="J167" s="131"/>
      <c r="K167" s="127"/>
      <c r="L167" s="127"/>
      <c r="M167" s="131"/>
    </row>
    <row r="168" spans="2:13" ht="6" customHeight="1">
      <c r="B168" s="15"/>
      <c r="C168" s="89"/>
      <c r="D168" s="89"/>
      <c r="E168" s="101"/>
      <c r="F168" s="37"/>
      <c r="G168" s="20"/>
      <c r="J168" s="127"/>
      <c r="K168" s="127"/>
      <c r="L168" s="127"/>
      <c r="M168" s="127"/>
    </row>
    <row r="169" spans="2:13" ht="62.25" customHeight="1">
      <c r="B169" s="18" t="s">
        <v>205</v>
      </c>
      <c r="C169" s="114" t="s">
        <v>304</v>
      </c>
      <c r="D169" s="114"/>
      <c r="E169" s="114" t="s">
        <v>305</v>
      </c>
      <c r="F169" s="114" t="s">
        <v>306</v>
      </c>
      <c r="G169" s="114" t="s">
        <v>307</v>
      </c>
      <c r="J169" s="127"/>
      <c r="K169" s="127"/>
      <c r="L169" s="127"/>
      <c r="M169" s="127"/>
    </row>
    <row r="170" spans="2:10" ht="12">
      <c r="B170" s="7" t="s">
        <v>115</v>
      </c>
      <c r="C170" s="117">
        <v>32591881.910000004</v>
      </c>
      <c r="D170" s="155"/>
      <c r="E170" s="152">
        <v>33933821.67</v>
      </c>
      <c r="F170" s="155">
        <f>F173-F171</f>
        <v>51910413.9708</v>
      </c>
      <c r="G170" s="155">
        <v>53418761.83</v>
      </c>
      <c r="J170" s="133"/>
    </row>
    <row r="171" spans="2:10" ht="12">
      <c r="B171" s="7" t="s">
        <v>206</v>
      </c>
      <c r="C171" s="155">
        <f aca="true" t="shared" si="2" ref="C171:C233">E171-D171</f>
        <v>0</v>
      </c>
      <c r="D171" s="155"/>
      <c r="E171" s="152">
        <v>0</v>
      </c>
      <c r="F171" s="155">
        <f aca="true" t="shared" si="3" ref="F171:F232">G171-H171</f>
        <v>-1768415.88</v>
      </c>
      <c r="G171" s="155">
        <v>-1768415.88</v>
      </c>
      <c r="J171" s="134"/>
    </row>
    <row r="172" spans="2:10" ht="12">
      <c r="B172" s="7" t="s">
        <v>207</v>
      </c>
      <c r="C172" s="155">
        <f t="shared" si="2"/>
        <v>0</v>
      </c>
      <c r="D172" s="155"/>
      <c r="E172" s="155">
        <v>0</v>
      </c>
      <c r="F172" s="155">
        <f t="shared" si="3"/>
        <v>0</v>
      </c>
      <c r="G172" s="155">
        <v>0</v>
      </c>
      <c r="I172" s="71"/>
      <c r="J172" s="134"/>
    </row>
    <row r="173" spans="2:10" ht="24">
      <c r="B173" s="7" t="s">
        <v>116</v>
      </c>
      <c r="C173" s="155">
        <f>C170-C172</f>
        <v>32591881.910000004</v>
      </c>
      <c r="D173" s="155"/>
      <c r="E173" s="155">
        <f>E170+E171+E172</f>
        <v>33933821.67</v>
      </c>
      <c r="F173" s="155">
        <v>50141998.090799995</v>
      </c>
      <c r="G173" s="155">
        <f>G170+G171+G172</f>
        <v>51650345.949999996</v>
      </c>
      <c r="I173" s="42"/>
      <c r="J173" s="134"/>
    </row>
    <row r="174" spans="2:10" ht="12">
      <c r="B174" s="7" t="s">
        <v>117</v>
      </c>
      <c r="C174" s="155">
        <f t="shared" si="2"/>
        <v>37800000</v>
      </c>
      <c r="D174" s="155"/>
      <c r="E174" s="152">
        <v>37800000</v>
      </c>
      <c r="F174" s="155">
        <f t="shared" si="3"/>
        <v>37800000</v>
      </c>
      <c r="G174" s="155">
        <v>37800000</v>
      </c>
      <c r="J174" s="134"/>
    </row>
    <row r="175" spans="2:10" ht="12">
      <c r="B175" s="7" t="s">
        <v>118</v>
      </c>
      <c r="C175" s="155">
        <f t="shared" si="2"/>
        <v>0</v>
      </c>
      <c r="D175" s="155"/>
      <c r="E175" s="155">
        <v>0</v>
      </c>
      <c r="F175" s="155">
        <f t="shared" si="3"/>
        <v>0</v>
      </c>
      <c r="G175" s="155">
        <v>0</v>
      </c>
      <c r="J175" s="134"/>
    </row>
    <row r="176" spans="2:10" ht="12">
      <c r="B176" s="7" t="s">
        <v>208</v>
      </c>
      <c r="C176" s="155">
        <f t="shared" si="2"/>
        <v>0</v>
      </c>
      <c r="D176" s="155"/>
      <c r="E176" s="155">
        <v>0</v>
      </c>
      <c r="F176" s="155">
        <f t="shared" si="3"/>
        <v>0</v>
      </c>
      <c r="G176" s="155">
        <v>0</v>
      </c>
      <c r="J176" s="134"/>
    </row>
    <row r="177" spans="2:10" ht="12">
      <c r="B177" s="7" t="s">
        <v>209</v>
      </c>
      <c r="C177" s="155">
        <f t="shared" si="2"/>
        <v>0</v>
      </c>
      <c r="D177" s="155"/>
      <c r="E177" s="155">
        <v>0</v>
      </c>
      <c r="F177" s="155">
        <f t="shared" si="3"/>
        <v>0</v>
      </c>
      <c r="G177" s="155">
        <v>0</v>
      </c>
      <c r="J177" s="134"/>
    </row>
    <row r="178" spans="2:10" ht="12">
      <c r="B178" s="7" t="s">
        <v>286</v>
      </c>
      <c r="C178" s="155">
        <f t="shared" si="2"/>
        <v>0</v>
      </c>
      <c r="D178" s="155"/>
      <c r="E178" s="155">
        <v>0</v>
      </c>
      <c r="F178" s="155">
        <f t="shared" si="3"/>
        <v>0</v>
      </c>
      <c r="G178" s="155">
        <v>0</v>
      </c>
      <c r="J178" s="134"/>
    </row>
    <row r="179" spans="2:10" ht="12">
      <c r="B179" s="7" t="s">
        <v>210</v>
      </c>
      <c r="C179" s="155">
        <f t="shared" si="2"/>
        <v>0</v>
      </c>
      <c r="D179" s="155"/>
      <c r="E179" s="155">
        <v>0</v>
      </c>
      <c r="F179" s="155">
        <f t="shared" si="3"/>
        <v>0</v>
      </c>
      <c r="G179" s="155">
        <v>0</v>
      </c>
      <c r="J179" s="134"/>
    </row>
    <row r="180" spans="2:10" ht="12">
      <c r="B180" s="7" t="s">
        <v>211</v>
      </c>
      <c r="C180" s="155">
        <f t="shared" si="2"/>
        <v>0</v>
      </c>
      <c r="D180" s="155"/>
      <c r="E180" s="155">
        <v>0</v>
      </c>
      <c r="F180" s="155">
        <f t="shared" si="3"/>
        <v>0</v>
      </c>
      <c r="G180" s="155">
        <v>0</v>
      </c>
      <c r="J180" s="134"/>
    </row>
    <row r="181" spans="2:10" ht="12">
      <c r="B181" s="7" t="s">
        <v>286</v>
      </c>
      <c r="C181" s="155">
        <f t="shared" si="2"/>
        <v>0</v>
      </c>
      <c r="D181" s="155"/>
      <c r="E181" s="155">
        <v>0</v>
      </c>
      <c r="F181" s="155">
        <f t="shared" si="3"/>
        <v>0</v>
      </c>
      <c r="G181" s="155">
        <v>0</v>
      </c>
      <c r="J181" s="134"/>
    </row>
    <row r="182" spans="2:10" ht="12">
      <c r="B182" s="7" t="s">
        <v>119</v>
      </c>
      <c r="C182" s="155">
        <f t="shared" si="2"/>
        <v>37800000</v>
      </c>
      <c r="D182" s="155"/>
      <c r="E182" s="155">
        <f>E174+E176-E179</f>
        <v>37800000</v>
      </c>
      <c r="F182" s="155">
        <f t="shared" si="3"/>
        <v>37800000</v>
      </c>
      <c r="G182" s="155">
        <f>G174+G176-G179</f>
        <v>37800000</v>
      </c>
      <c r="J182" s="134"/>
    </row>
    <row r="183" spans="2:10" ht="12">
      <c r="B183" s="7" t="s">
        <v>120</v>
      </c>
      <c r="C183" s="155">
        <f t="shared" si="2"/>
        <v>0</v>
      </c>
      <c r="D183" s="155"/>
      <c r="E183" s="155">
        <v>0</v>
      </c>
      <c r="F183" s="155">
        <f t="shared" si="3"/>
        <v>0</v>
      </c>
      <c r="G183" s="155">
        <v>0</v>
      </c>
      <c r="J183" s="134"/>
    </row>
    <row r="184" spans="2:10" ht="12">
      <c r="B184" s="7" t="s">
        <v>121</v>
      </c>
      <c r="C184" s="155">
        <f t="shared" si="2"/>
        <v>0</v>
      </c>
      <c r="D184" s="155"/>
      <c r="E184" s="155">
        <f>SUM(E185:E186)</f>
        <v>0</v>
      </c>
      <c r="F184" s="155">
        <f t="shared" si="3"/>
        <v>0</v>
      </c>
      <c r="G184" s="155">
        <f>SUM(G185:G186)</f>
        <v>0</v>
      </c>
      <c r="J184" s="134"/>
    </row>
    <row r="185" spans="2:10" ht="12">
      <c r="B185" s="7" t="s">
        <v>212</v>
      </c>
      <c r="C185" s="155">
        <f t="shared" si="2"/>
        <v>0</v>
      </c>
      <c r="D185" s="155"/>
      <c r="E185" s="155">
        <v>0</v>
      </c>
      <c r="F185" s="155">
        <f t="shared" si="3"/>
        <v>0</v>
      </c>
      <c r="G185" s="155">
        <v>0</v>
      </c>
      <c r="J185" s="134"/>
    </row>
    <row r="186" spans="2:10" ht="12">
      <c r="B186" s="7" t="s">
        <v>213</v>
      </c>
      <c r="C186" s="155">
        <f t="shared" si="2"/>
        <v>0</v>
      </c>
      <c r="D186" s="155"/>
      <c r="E186" s="155">
        <v>0</v>
      </c>
      <c r="F186" s="155">
        <f t="shared" si="3"/>
        <v>0</v>
      </c>
      <c r="G186" s="155">
        <v>0</v>
      </c>
      <c r="J186" s="134"/>
    </row>
    <row r="187" spans="2:10" ht="12">
      <c r="B187" s="7" t="s">
        <v>122</v>
      </c>
      <c r="C187" s="155">
        <f t="shared" si="2"/>
        <v>0</v>
      </c>
      <c r="D187" s="155"/>
      <c r="E187" s="155">
        <f>E183+E184</f>
        <v>0</v>
      </c>
      <c r="F187" s="155">
        <f t="shared" si="3"/>
        <v>0</v>
      </c>
      <c r="G187" s="155">
        <f>G183+G184</f>
        <v>0</v>
      </c>
      <c r="J187" s="134"/>
    </row>
    <row r="188" spans="2:10" ht="12">
      <c r="B188" s="7" t="s">
        <v>123</v>
      </c>
      <c r="C188" s="117">
        <v>-1400000</v>
      </c>
      <c r="D188" s="155"/>
      <c r="E188" s="155">
        <v>0</v>
      </c>
      <c r="F188" s="155">
        <f t="shared" si="3"/>
        <v>0</v>
      </c>
      <c r="G188" s="155">
        <v>0</v>
      </c>
      <c r="J188" s="134"/>
    </row>
    <row r="189" spans="2:10" ht="12">
      <c r="B189" s="7" t="s">
        <v>124</v>
      </c>
      <c r="C189" s="117">
        <v>1400000</v>
      </c>
      <c r="D189" s="155"/>
      <c r="E189" s="155">
        <f>SUM(E190:E191)</f>
        <v>0</v>
      </c>
      <c r="F189" s="155">
        <f t="shared" si="3"/>
        <v>0</v>
      </c>
      <c r="G189" s="155">
        <f>SUM(G190:G191)</f>
        <v>0</v>
      </c>
      <c r="J189" s="134"/>
    </row>
    <row r="190" spans="2:10" ht="12">
      <c r="B190" s="7" t="s">
        <v>126</v>
      </c>
      <c r="C190" s="155">
        <v>0</v>
      </c>
      <c r="D190" s="155"/>
      <c r="E190" s="152">
        <v>-1400000</v>
      </c>
      <c r="F190" s="155">
        <f t="shared" si="3"/>
        <v>0</v>
      </c>
      <c r="G190" s="155">
        <v>0</v>
      </c>
      <c r="J190" s="134"/>
    </row>
    <row r="191" spans="2:10" ht="12">
      <c r="B191" s="7" t="s">
        <v>125</v>
      </c>
      <c r="C191" s="155">
        <f t="shared" si="2"/>
        <v>1400000</v>
      </c>
      <c r="D191" s="155"/>
      <c r="E191" s="152">
        <v>1400000</v>
      </c>
      <c r="F191" s="155">
        <f t="shared" si="3"/>
        <v>0</v>
      </c>
      <c r="G191" s="155">
        <v>0</v>
      </c>
      <c r="J191" s="134"/>
    </row>
    <row r="192" spans="2:10" ht="12">
      <c r="B192" s="7" t="s">
        <v>127</v>
      </c>
      <c r="C192" s="155">
        <f t="shared" si="2"/>
        <v>0</v>
      </c>
      <c r="D192" s="155"/>
      <c r="E192" s="155">
        <f>E188+E189</f>
        <v>0</v>
      </c>
      <c r="F192" s="155">
        <f t="shared" si="3"/>
        <v>0</v>
      </c>
      <c r="G192" s="155">
        <f>G188+G189</f>
        <v>0</v>
      </c>
      <c r="J192" s="134"/>
    </row>
    <row r="193" spans="2:10" ht="12">
      <c r="B193" s="7" t="s">
        <v>128</v>
      </c>
      <c r="C193" s="155">
        <f t="shared" si="2"/>
        <v>22050000</v>
      </c>
      <c r="D193" s="155"/>
      <c r="E193" s="152">
        <v>22050000</v>
      </c>
      <c r="F193" s="155">
        <f t="shared" si="3"/>
        <v>22050000</v>
      </c>
      <c r="G193" s="155">
        <v>22050000</v>
      </c>
      <c r="J193" s="134"/>
    </row>
    <row r="194" spans="2:10" ht="12">
      <c r="B194" s="7" t="s">
        <v>129</v>
      </c>
      <c r="C194" s="155">
        <f t="shared" si="2"/>
        <v>0</v>
      </c>
      <c r="D194" s="155"/>
      <c r="E194" s="155">
        <f>E195+E199</f>
        <v>0</v>
      </c>
      <c r="F194" s="155">
        <f t="shared" si="3"/>
        <v>0</v>
      </c>
      <c r="G194" s="155">
        <f>G195+G199</f>
        <v>0</v>
      </c>
      <c r="J194" s="134"/>
    </row>
    <row r="195" spans="2:10" ht="12">
      <c r="B195" s="7" t="s">
        <v>214</v>
      </c>
      <c r="C195" s="155">
        <f t="shared" si="2"/>
        <v>0</v>
      </c>
      <c r="D195" s="155"/>
      <c r="E195" s="155">
        <f>SUM(E196:E198)</f>
        <v>0</v>
      </c>
      <c r="F195" s="155">
        <f t="shared" si="3"/>
        <v>0</v>
      </c>
      <c r="G195" s="155">
        <f>SUM(G196:G198)</f>
        <v>0</v>
      </c>
      <c r="J195" s="134"/>
    </row>
    <row r="196" spans="2:10" ht="12">
      <c r="B196" s="7" t="s">
        <v>215</v>
      </c>
      <c r="C196" s="155">
        <f t="shared" si="2"/>
        <v>0</v>
      </c>
      <c r="D196" s="155"/>
      <c r="E196" s="155">
        <v>0</v>
      </c>
      <c r="F196" s="155">
        <f t="shared" si="3"/>
        <v>0</v>
      </c>
      <c r="G196" s="155">
        <v>0</v>
      </c>
      <c r="J196" s="134"/>
    </row>
    <row r="197" spans="2:10" ht="12">
      <c r="B197" s="7" t="s">
        <v>130</v>
      </c>
      <c r="C197" s="155">
        <f t="shared" si="2"/>
        <v>0</v>
      </c>
      <c r="D197" s="155"/>
      <c r="E197" s="155">
        <v>0</v>
      </c>
      <c r="F197" s="155">
        <f t="shared" si="3"/>
        <v>0</v>
      </c>
      <c r="G197" s="155">
        <v>0</v>
      </c>
      <c r="J197" s="134"/>
    </row>
    <row r="198" spans="2:10" ht="12">
      <c r="B198" s="7" t="s">
        <v>131</v>
      </c>
      <c r="C198" s="155">
        <f t="shared" si="2"/>
        <v>0</v>
      </c>
      <c r="D198" s="155"/>
      <c r="E198" s="155">
        <v>0</v>
      </c>
      <c r="F198" s="155">
        <f t="shared" si="3"/>
        <v>0</v>
      </c>
      <c r="G198" s="155">
        <v>0</v>
      </c>
      <c r="J198" s="134"/>
    </row>
    <row r="199" spans="2:10" ht="12">
      <c r="B199" s="7" t="s">
        <v>216</v>
      </c>
      <c r="C199" s="155">
        <f t="shared" si="2"/>
        <v>0</v>
      </c>
      <c r="D199" s="155"/>
      <c r="E199" s="155">
        <f>SUM(E200)</f>
        <v>0</v>
      </c>
      <c r="F199" s="155">
        <f t="shared" si="3"/>
        <v>0</v>
      </c>
      <c r="G199" s="155">
        <f>SUM(G200)</f>
        <v>0</v>
      </c>
      <c r="J199" s="134"/>
    </row>
    <row r="200" spans="2:10" ht="12">
      <c r="B200" s="7" t="s">
        <v>132</v>
      </c>
      <c r="C200" s="155">
        <f t="shared" si="2"/>
        <v>0</v>
      </c>
      <c r="D200" s="155"/>
      <c r="E200" s="155">
        <v>0</v>
      </c>
      <c r="F200" s="155">
        <f t="shared" si="3"/>
        <v>0</v>
      </c>
      <c r="G200" s="155">
        <v>0</v>
      </c>
      <c r="J200" s="134"/>
    </row>
    <row r="201" spans="2:10" ht="12">
      <c r="B201" s="7" t="s">
        <v>133</v>
      </c>
      <c r="C201" s="155">
        <f t="shared" si="2"/>
        <v>22050000</v>
      </c>
      <c r="D201" s="155"/>
      <c r="E201" s="155">
        <f>E193+E194</f>
        <v>22050000</v>
      </c>
      <c r="F201" s="155">
        <f t="shared" si="3"/>
        <v>22050000</v>
      </c>
      <c r="G201" s="155">
        <f>G193+G194</f>
        <v>22050000</v>
      </c>
      <c r="J201" s="134"/>
    </row>
    <row r="202" spans="2:10" ht="12">
      <c r="B202" s="7" t="s">
        <v>134</v>
      </c>
      <c r="C202" s="155">
        <f t="shared" si="2"/>
        <v>0</v>
      </c>
      <c r="D202" s="155"/>
      <c r="E202" s="155">
        <v>0</v>
      </c>
      <c r="F202" s="155">
        <f t="shared" si="3"/>
        <v>0</v>
      </c>
      <c r="G202" s="155">
        <v>0</v>
      </c>
      <c r="J202" s="134"/>
    </row>
    <row r="203" spans="2:10" ht="12">
      <c r="B203" s="7" t="s">
        <v>135</v>
      </c>
      <c r="C203" s="155">
        <f t="shared" si="2"/>
        <v>0</v>
      </c>
      <c r="D203" s="155"/>
      <c r="E203" s="155">
        <f>SUM(E204:E205)</f>
        <v>0</v>
      </c>
      <c r="F203" s="155">
        <f t="shared" si="3"/>
        <v>0</v>
      </c>
      <c r="G203" s="155">
        <f>SUM(G204:G205)</f>
        <v>0</v>
      </c>
      <c r="J203" s="134"/>
    </row>
    <row r="204" spans="2:10" ht="12">
      <c r="B204" s="7" t="s">
        <v>214</v>
      </c>
      <c r="C204" s="155">
        <f t="shared" si="2"/>
        <v>0</v>
      </c>
      <c r="D204" s="155"/>
      <c r="E204" s="155">
        <v>0</v>
      </c>
      <c r="F204" s="155">
        <f t="shared" si="3"/>
        <v>0</v>
      </c>
      <c r="G204" s="155">
        <v>0</v>
      </c>
      <c r="J204" s="134"/>
    </row>
    <row r="205" spans="2:10" ht="12">
      <c r="B205" s="7" t="s">
        <v>210</v>
      </c>
      <c r="C205" s="155">
        <f t="shared" si="2"/>
        <v>0</v>
      </c>
      <c r="D205" s="155"/>
      <c r="E205" s="155">
        <f>SUM(E206)</f>
        <v>0</v>
      </c>
      <c r="F205" s="155">
        <f t="shared" si="3"/>
        <v>0</v>
      </c>
      <c r="G205" s="155">
        <f>SUM(G206)</f>
        <v>0</v>
      </c>
      <c r="J205" s="134"/>
    </row>
    <row r="206" spans="2:10" ht="12">
      <c r="B206" s="7" t="s">
        <v>136</v>
      </c>
      <c r="C206" s="155">
        <f t="shared" si="2"/>
        <v>0</v>
      </c>
      <c r="D206" s="155"/>
      <c r="E206" s="155">
        <v>0</v>
      </c>
      <c r="F206" s="155">
        <f t="shared" si="3"/>
        <v>0</v>
      </c>
      <c r="G206" s="155">
        <v>0</v>
      </c>
      <c r="J206" s="134"/>
    </row>
    <row r="207" spans="2:10" ht="12">
      <c r="B207" s="7" t="s">
        <v>137</v>
      </c>
      <c r="C207" s="155">
        <f t="shared" si="2"/>
        <v>0</v>
      </c>
      <c r="D207" s="155"/>
      <c r="E207" s="155">
        <f>E202+E203</f>
        <v>0</v>
      </c>
      <c r="F207" s="155">
        <f t="shared" si="3"/>
        <v>0</v>
      </c>
      <c r="G207" s="155">
        <f>G202+G203</f>
        <v>0</v>
      </c>
      <c r="J207" s="134"/>
    </row>
    <row r="208" spans="2:10" ht="12">
      <c r="B208" s="7" t="s">
        <v>138</v>
      </c>
      <c r="C208" s="155">
        <f t="shared" si="2"/>
        <v>0</v>
      </c>
      <c r="D208" s="155"/>
      <c r="E208" s="155">
        <v>0</v>
      </c>
      <c r="F208" s="155">
        <f t="shared" si="3"/>
        <v>0</v>
      </c>
      <c r="G208" s="155">
        <v>0</v>
      </c>
      <c r="J208" s="134"/>
    </row>
    <row r="209" spans="2:10" ht="12">
      <c r="B209" s="7" t="s">
        <v>139</v>
      </c>
      <c r="C209" s="155">
        <f t="shared" si="2"/>
        <v>0</v>
      </c>
      <c r="D209" s="155"/>
      <c r="E209" s="155">
        <f>SUM(E210:E211)</f>
        <v>0</v>
      </c>
      <c r="F209" s="155">
        <f t="shared" si="3"/>
        <v>0</v>
      </c>
      <c r="G209" s="155">
        <f>SUM(G210:G211)</f>
        <v>0</v>
      </c>
      <c r="J209" s="134"/>
    </row>
    <row r="210" spans="2:10" ht="12">
      <c r="B210" s="7" t="s">
        <v>214</v>
      </c>
      <c r="C210" s="155">
        <f t="shared" si="2"/>
        <v>0</v>
      </c>
      <c r="D210" s="155"/>
      <c r="E210" s="155">
        <v>0</v>
      </c>
      <c r="F210" s="155">
        <f t="shared" si="3"/>
        <v>0</v>
      </c>
      <c r="G210" s="155">
        <v>0</v>
      </c>
      <c r="J210" s="134"/>
    </row>
    <row r="211" spans="2:10" ht="12">
      <c r="B211" s="7" t="s">
        <v>216</v>
      </c>
      <c r="C211" s="155">
        <f t="shared" si="2"/>
        <v>0</v>
      </c>
      <c r="D211" s="155"/>
      <c r="E211" s="155">
        <v>0</v>
      </c>
      <c r="F211" s="155">
        <f t="shared" si="3"/>
        <v>0</v>
      </c>
      <c r="G211" s="155">
        <v>0</v>
      </c>
      <c r="J211" s="134"/>
    </row>
    <row r="212" spans="2:10" ht="12">
      <c r="B212" s="7" t="s">
        <v>140</v>
      </c>
      <c r="C212" s="155">
        <f t="shared" si="2"/>
        <v>0</v>
      </c>
      <c r="D212" s="155"/>
      <c r="E212" s="155">
        <f>E208+E209</f>
        <v>0</v>
      </c>
      <c r="F212" s="155">
        <f t="shared" si="3"/>
        <v>0</v>
      </c>
      <c r="G212" s="155">
        <f>G208+G209</f>
        <v>0</v>
      </c>
      <c r="J212" s="134"/>
    </row>
    <row r="213" spans="2:10" ht="12">
      <c r="B213" s="7" t="s">
        <v>141</v>
      </c>
      <c r="C213" s="155">
        <v>-25916178.33</v>
      </c>
      <c r="D213" s="155"/>
      <c r="E213" s="155">
        <v>-25916178.33</v>
      </c>
      <c r="F213" s="155">
        <f t="shared" si="3"/>
        <v>-8199654.040000001</v>
      </c>
      <c r="G213" s="155">
        <v>-8199654.040000001</v>
      </c>
      <c r="J213" s="134"/>
    </row>
    <row r="214" spans="2:10" ht="12">
      <c r="B214" s="7" t="s">
        <v>142</v>
      </c>
      <c r="C214" s="155">
        <f t="shared" si="2"/>
        <v>0</v>
      </c>
      <c r="D214" s="155"/>
      <c r="E214" s="155">
        <v>0</v>
      </c>
      <c r="F214" s="155">
        <f t="shared" si="3"/>
        <v>0</v>
      </c>
      <c r="G214" s="155">
        <v>0</v>
      </c>
      <c r="J214" s="134"/>
    </row>
    <row r="215" spans="2:10" ht="12">
      <c r="B215" s="7" t="s">
        <v>206</v>
      </c>
      <c r="C215" s="155">
        <f t="shared" si="2"/>
        <v>0</v>
      </c>
      <c r="D215" s="155"/>
      <c r="E215" s="155">
        <v>0</v>
      </c>
      <c r="F215" s="155">
        <f t="shared" si="3"/>
        <v>0</v>
      </c>
      <c r="G215" s="155">
        <v>0</v>
      </c>
      <c r="J215" s="134"/>
    </row>
    <row r="216" spans="2:10" ht="12">
      <c r="B216" s="7" t="s">
        <v>207</v>
      </c>
      <c r="C216" s="155">
        <f t="shared" si="2"/>
        <v>0</v>
      </c>
      <c r="D216" s="155"/>
      <c r="E216" s="155">
        <v>0</v>
      </c>
      <c r="F216" s="155">
        <f t="shared" si="3"/>
        <v>0</v>
      </c>
      <c r="G216" s="155">
        <v>0</v>
      </c>
      <c r="J216" s="134"/>
    </row>
    <row r="217" spans="2:10" ht="24">
      <c r="B217" s="7" t="s">
        <v>143</v>
      </c>
      <c r="C217" s="155">
        <f t="shared" si="2"/>
        <v>0</v>
      </c>
      <c r="D217" s="155"/>
      <c r="E217" s="155">
        <f>E214+E215+E216</f>
        <v>0</v>
      </c>
      <c r="F217" s="155">
        <f t="shared" si="3"/>
        <v>0</v>
      </c>
      <c r="G217" s="155">
        <f>G214+G215+G216</f>
        <v>0</v>
      </c>
      <c r="J217" s="134"/>
    </row>
    <row r="218" spans="2:10" ht="12">
      <c r="B218" s="7" t="s">
        <v>214</v>
      </c>
      <c r="C218" s="155">
        <f t="shared" si="2"/>
        <v>0</v>
      </c>
      <c r="D218" s="155"/>
      <c r="E218" s="155">
        <v>0</v>
      </c>
      <c r="F218" s="155">
        <f t="shared" si="3"/>
        <v>0</v>
      </c>
      <c r="G218" s="155">
        <v>0</v>
      </c>
      <c r="J218" s="134"/>
    </row>
    <row r="219" spans="2:10" ht="12">
      <c r="B219" s="7" t="s">
        <v>144</v>
      </c>
      <c r="C219" s="155">
        <f t="shared" si="2"/>
        <v>0</v>
      </c>
      <c r="D219" s="155"/>
      <c r="E219" s="155">
        <v>0</v>
      </c>
      <c r="F219" s="155">
        <f t="shared" si="3"/>
        <v>0</v>
      </c>
      <c r="G219" s="155">
        <v>0</v>
      </c>
      <c r="J219" s="134"/>
    </row>
    <row r="220" spans="2:10" ht="12">
      <c r="B220" s="7" t="s">
        <v>216</v>
      </c>
      <c r="C220" s="155">
        <f t="shared" si="2"/>
        <v>0</v>
      </c>
      <c r="D220" s="155"/>
      <c r="E220" s="155">
        <v>0</v>
      </c>
      <c r="F220" s="155">
        <f t="shared" si="3"/>
        <v>0</v>
      </c>
      <c r="G220" s="155">
        <v>0</v>
      </c>
      <c r="J220" s="134"/>
    </row>
    <row r="221" spans="2:10" ht="12">
      <c r="B221" s="7" t="s">
        <v>145</v>
      </c>
      <c r="C221" s="155">
        <f t="shared" si="2"/>
        <v>0</v>
      </c>
      <c r="D221" s="155"/>
      <c r="E221" s="155">
        <f>E217+E218+E220</f>
        <v>0</v>
      </c>
      <c r="F221" s="155">
        <f t="shared" si="3"/>
        <v>0</v>
      </c>
      <c r="G221" s="155">
        <f>G217+G218+G220</f>
        <v>0</v>
      </c>
      <c r="J221" s="134"/>
    </row>
    <row r="222" spans="2:10" ht="12">
      <c r="B222" s="7" t="s">
        <v>146</v>
      </c>
      <c r="C222" s="155">
        <v>-25916178.33</v>
      </c>
      <c r="D222" s="155"/>
      <c r="E222" s="155">
        <v>-25916178.33</v>
      </c>
      <c r="F222" s="155">
        <f t="shared" si="3"/>
        <v>-6431238.16</v>
      </c>
      <c r="G222" s="155">
        <v>-6431238.16</v>
      </c>
      <c r="J222" s="134"/>
    </row>
    <row r="223" spans="2:10" ht="12">
      <c r="B223" s="7" t="s">
        <v>206</v>
      </c>
      <c r="C223" s="155">
        <f t="shared" si="2"/>
        <v>0</v>
      </c>
      <c r="D223" s="155"/>
      <c r="E223" s="155">
        <v>0</v>
      </c>
      <c r="F223" s="155">
        <f t="shared" si="3"/>
        <v>-1768415.88</v>
      </c>
      <c r="G223" s="155">
        <v>-1768415.88</v>
      </c>
      <c r="J223" s="134"/>
    </row>
    <row r="224" spans="2:10" ht="12">
      <c r="B224" s="7" t="s">
        <v>207</v>
      </c>
      <c r="C224" s="155">
        <f t="shared" si="2"/>
        <v>0</v>
      </c>
      <c r="D224" s="155"/>
      <c r="E224" s="155">
        <v>0</v>
      </c>
      <c r="F224" s="155">
        <f t="shared" si="3"/>
        <v>0</v>
      </c>
      <c r="G224" s="155">
        <v>0</v>
      </c>
      <c r="J224" s="134"/>
    </row>
    <row r="225" spans="2:10" ht="24">
      <c r="B225" s="7" t="s">
        <v>147</v>
      </c>
      <c r="C225" s="155">
        <v>-25916178.33</v>
      </c>
      <c r="D225" s="155"/>
      <c r="E225" s="155">
        <f>E222+E223+E224</f>
        <v>-25916178.33</v>
      </c>
      <c r="F225" s="155">
        <f t="shared" si="3"/>
        <v>-8199654.04</v>
      </c>
      <c r="G225" s="155">
        <f>G222+G223+G224</f>
        <v>-8199654.04</v>
      </c>
      <c r="J225" s="134"/>
    </row>
    <row r="226" spans="2:10" ht="12">
      <c r="B226" s="7" t="s">
        <v>214</v>
      </c>
      <c r="C226" s="155">
        <f t="shared" si="2"/>
        <v>0</v>
      </c>
      <c r="D226" s="155"/>
      <c r="E226" s="155">
        <v>0</v>
      </c>
      <c r="F226" s="155">
        <f t="shared" si="3"/>
        <v>0</v>
      </c>
      <c r="G226" s="155">
        <v>0</v>
      </c>
      <c r="J226" s="134"/>
    </row>
    <row r="227" spans="2:10" ht="12">
      <c r="B227" s="7" t="s">
        <v>148</v>
      </c>
      <c r="C227" s="155">
        <f t="shared" si="2"/>
        <v>0</v>
      </c>
      <c r="D227" s="155"/>
      <c r="E227" s="155">
        <v>0</v>
      </c>
      <c r="F227" s="155">
        <f t="shared" si="3"/>
        <v>0</v>
      </c>
      <c r="G227" s="155">
        <v>0</v>
      </c>
      <c r="J227" s="134"/>
    </row>
    <row r="228" spans="2:10" ht="12">
      <c r="B228" s="7" t="s">
        <v>216</v>
      </c>
      <c r="C228" s="155">
        <f t="shared" si="2"/>
        <v>0</v>
      </c>
      <c r="D228" s="155"/>
      <c r="E228" s="155">
        <v>0</v>
      </c>
      <c r="F228" s="155">
        <f t="shared" si="3"/>
        <v>0</v>
      </c>
      <c r="G228" s="155">
        <v>0</v>
      </c>
      <c r="J228" s="134"/>
    </row>
    <row r="229" spans="2:10" ht="12">
      <c r="B229" s="7" t="s">
        <v>149</v>
      </c>
      <c r="C229" s="155">
        <f>C225+C226+C228</f>
        <v>-25916178.33</v>
      </c>
      <c r="D229" s="155"/>
      <c r="E229" s="155">
        <f>E225+E226+E228</f>
        <v>-25916178.33</v>
      </c>
      <c r="F229" s="155">
        <f t="shared" si="3"/>
        <v>-8199654.04</v>
      </c>
      <c r="G229" s="155">
        <f>G225+G226+G228</f>
        <v>-8199654.04</v>
      </c>
      <c r="J229" s="134"/>
    </row>
    <row r="230" spans="2:10" ht="12">
      <c r="B230" s="7" t="s">
        <v>150</v>
      </c>
      <c r="C230" s="155">
        <v>-25916178.33</v>
      </c>
      <c r="D230" s="155"/>
      <c r="E230" s="155">
        <v>-25916178.33</v>
      </c>
      <c r="F230" s="155">
        <f t="shared" si="3"/>
        <v>-8199654.04</v>
      </c>
      <c r="G230" s="155">
        <f>G229</f>
        <v>-8199654.04</v>
      </c>
      <c r="J230" s="134"/>
    </row>
    <row r="231" spans="2:10" ht="12">
      <c r="B231" s="7" t="s">
        <v>217</v>
      </c>
      <c r="C231" s="155">
        <f>SUM(C232:C234)</f>
        <v>122288.58999999892</v>
      </c>
      <c r="D231" s="155"/>
      <c r="E231" s="155">
        <f>SUM(E232:E234)</f>
        <v>180348.83</v>
      </c>
      <c r="F231" s="155">
        <f>F233</f>
        <v>-14724373.67</v>
      </c>
      <c r="G231" s="155">
        <f>G233</f>
        <v>-16232721.53</v>
      </c>
      <c r="J231" s="134"/>
    </row>
    <row r="232" spans="2:10" ht="12">
      <c r="B232" s="7" t="s">
        <v>218</v>
      </c>
      <c r="C232" s="117">
        <v>122288.58999999892</v>
      </c>
      <c r="D232" s="155"/>
      <c r="E232" s="152">
        <v>180348.83</v>
      </c>
      <c r="F232" s="155">
        <f t="shared" si="3"/>
        <v>0</v>
      </c>
      <c r="G232" s="155">
        <v>0</v>
      </c>
      <c r="J232" s="134"/>
    </row>
    <row r="233" spans="2:10" ht="12">
      <c r="B233" s="7" t="s">
        <v>219</v>
      </c>
      <c r="C233" s="155">
        <f t="shared" si="2"/>
        <v>0</v>
      </c>
      <c r="D233" s="155"/>
      <c r="E233" s="152">
        <v>0</v>
      </c>
      <c r="F233" s="155">
        <v>-14724373.67</v>
      </c>
      <c r="G233" s="155">
        <v>-16232721.53</v>
      </c>
      <c r="J233" s="134"/>
    </row>
    <row r="234" spans="2:10" ht="12">
      <c r="B234" s="7" t="s">
        <v>151</v>
      </c>
      <c r="C234" s="155">
        <f>E234-D234</f>
        <v>0</v>
      </c>
      <c r="D234" s="155"/>
      <c r="E234" s="152">
        <v>0</v>
      </c>
      <c r="F234" s="155">
        <f>G234-H234</f>
        <v>0</v>
      </c>
      <c r="G234" s="155">
        <v>0</v>
      </c>
      <c r="J234" s="134"/>
    </row>
    <row r="235" spans="2:10" ht="12">
      <c r="B235" s="7" t="s">
        <v>152</v>
      </c>
      <c r="C235" s="173">
        <f>C173+C189+C231</f>
        <v>34114170.5</v>
      </c>
      <c r="D235" s="173">
        <f>D173+D192+D231</f>
        <v>0</v>
      </c>
      <c r="E235" s="173">
        <f>E173+E192+E231</f>
        <v>34114170.5</v>
      </c>
      <c r="F235" s="173">
        <f>F173+F231</f>
        <v>35417624.42079999</v>
      </c>
      <c r="G235" s="173">
        <f>G173+G231</f>
        <v>35417624.419999994</v>
      </c>
      <c r="I235" s="39"/>
      <c r="J235" s="135"/>
    </row>
    <row r="236" spans="2:10" ht="24">
      <c r="B236" s="7" t="s">
        <v>153</v>
      </c>
      <c r="C236" s="155"/>
      <c r="D236" s="155"/>
      <c r="E236" s="155"/>
      <c r="F236" s="155"/>
      <c r="G236" s="155"/>
      <c r="J236" s="134"/>
    </row>
    <row r="237" spans="2:7" ht="12">
      <c r="B237" s="15"/>
      <c r="C237" s="76"/>
      <c r="D237" s="76"/>
      <c r="E237" s="77"/>
      <c r="F237" s="132"/>
      <c r="G237" s="77"/>
    </row>
    <row r="238" spans="2:8" ht="63.75" customHeight="1">
      <c r="B238" s="18" t="s">
        <v>251</v>
      </c>
      <c r="C238" s="114" t="s">
        <v>309</v>
      </c>
      <c r="D238" s="114"/>
      <c r="E238" s="114" t="s">
        <v>308</v>
      </c>
      <c r="F238" s="114" t="s">
        <v>310</v>
      </c>
      <c r="G238" s="114" t="s">
        <v>311</v>
      </c>
      <c r="H238" s="1"/>
    </row>
    <row r="239" spans="2:8" ht="24" hidden="1">
      <c r="B239" s="19" t="s">
        <v>252</v>
      </c>
      <c r="C239" s="87"/>
      <c r="D239" s="87"/>
      <c r="E239" s="87"/>
      <c r="F239" s="87"/>
      <c r="G239" s="115"/>
      <c r="H239" s="1"/>
    </row>
    <row r="240" spans="2:8" ht="12" hidden="1">
      <c r="B240" s="19" t="s">
        <v>253</v>
      </c>
      <c r="C240" s="87"/>
      <c r="D240" s="87"/>
      <c r="E240" s="87"/>
      <c r="F240" s="87"/>
      <c r="G240" s="115"/>
      <c r="H240" s="1"/>
    </row>
    <row r="241" spans="2:8" ht="12" hidden="1">
      <c r="B241" s="19" t="s">
        <v>254</v>
      </c>
      <c r="C241" s="87"/>
      <c r="D241" s="87"/>
      <c r="E241" s="87"/>
      <c r="F241" s="87"/>
      <c r="G241" s="115"/>
      <c r="H241" s="1"/>
    </row>
    <row r="242" spans="2:8" ht="12" hidden="1">
      <c r="B242" s="19" t="s">
        <v>255</v>
      </c>
      <c r="C242" s="87"/>
      <c r="D242" s="87"/>
      <c r="E242" s="87"/>
      <c r="F242" s="87"/>
      <c r="G242" s="115"/>
      <c r="H242" s="1"/>
    </row>
    <row r="243" spans="2:8" ht="12" hidden="1">
      <c r="B243" s="19" t="s">
        <v>256</v>
      </c>
      <c r="C243" s="87"/>
      <c r="D243" s="87"/>
      <c r="E243" s="87"/>
      <c r="F243" s="87"/>
      <c r="G243" s="115"/>
      <c r="H243" s="1"/>
    </row>
    <row r="244" spans="2:8" ht="12" hidden="1">
      <c r="B244" s="19" t="s">
        <v>257</v>
      </c>
      <c r="C244" s="87"/>
      <c r="D244" s="87"/>
      <c r="E244" s="87"/>
      <c r="F244" s="87"/>
      <c r="G244" s="115"/>
      <c r="H244" s="1"/>
    </row>
    <row r="245" spans="2:8" ht="12" customHeight="1" hidden="1">
      <c r="B245" s="19" t="s">
        <v>258</v>
      </c>
      <c r="C245" s="87"/>
      <c r="D245" s="87"/>
      <c r="E245" s="87"/>
      <c r="F245" s="87"/>
      <c r="G245" s="115"/>
      <c r="H245" s="1"/>
    </row>
    <row r="246" spans="2:8" ht="12" hidden="1">
      <c r="B246" s="19" t="s">
        <v>259</v>
      </c>
      <c r="C246" s="87"/>
      <c r="D246" s="87"/>
      <c r="E246" s="87"/>
      <c r="F246" s="87"/>
      <c r="G246" s="115"/>
      <c r="H246" s="1"/>
    </row>
    <row r="247" spans="2:8" ht="12" hidden="1">
      <c r="B247" s="19" t="s">
        <v>260</v>
      </c>
      <c r="C247" s="87"/>
      <c r="D247" s="87"/>
      <c r="E247" s="87"/>
      <c r="F247" s="87"/>
      <c r="G247" s="115"/>
      <c r="H247" s="1"/>
    </row>
    <row r="248" spans="2:8" ht="12" hidden="1">
      <c r="B248" s="19" t="s">
        <v>261</v>
      </c>
      <c r="C248" s="87"/>
      <c r="D248" s="87"/>
      <c r="E248" s="87"/>
      <c r="F248" s="87"/>
      <c r="G248" s="115"/>
      <c r="H248" s="1"/>
    </row>
    <row r="249" spans="2:8" ht="12" hidden="1">
      <c r="B249" s="19" t="s">
        <v>262</v>
      </c>
      <c r="C249" s="87"/>
      <c r="D249" s="87"/>
      <c r="E249" s="87"/>
      <c r="F249" s="87"/>
      <c r="G249" s="115"/>
      <c r="H249" s="1"/>
    </row>
    <row r="250" spans="2:8" ht="12" hidden="1">
      <c r="B250" s="19" t="s">
        <v>263</v>
      </c>
      <c r="C250" s="87"/>
      <c r="D250" s="87"/>
      <c r="E250" s="87"/>
      <c r="F250" s="87"/>
      <c r="G250" s="115"/>
      <c r="H250" s="1"/>
    </row>
    <row r="251" spans="2:8" ht="12" hidden="1">
      <c r="B251" s="19" t="s">
        <v>264</v>
      </c>
      <c r="C251" s="87"/>
      <c r="D251" s="87"/>
      <c r="E251" s="87"/>
      <c r="F251" s="87"/>
      <c r="G251" s="115"/>
      <c r="H251" s="1"/>
    </row>
    <row r="252" spans="2:8" ht="12" hidden="1">
      <c r="B252" s="19" t="s">
        <v>265</v>
      </c>
      <c r="C252" s="87"/>
      <c r="D252" s="87"/>
      <c r="E252" s="87"/>
      <c r="F252" s="87"/>
      <c r="G252" s="115"/>
      <c r="H252" s="1"/>
    </row>
    <row r="253" spans="2:8" ht="12" hidden="1">
      <c r="B253" s="19" t="s">
        <v>266</v>
      </c>
      <c r="C253" s="87"/>
      <c r="D253" s="87"/>
      <c r="E253" s="87"/>
      <c r="F253" s="87"/>
      <c r="G253" s="115"/>
      <c r="H253" s="1"/>
    </row>
    <row r="254" spans="2:8" ht="12" hidden="1">
      <c r="B254" s="19" t="s">
        <v>267</v>
      </c>
      <c r="C254" s="87"/>
      <c r="D254" s="87"/>
      <c r="E254" s="87"/>
      <c r="F254" s="87"/>
      <c r="G254" s="115"/>
      <c r="H254" s="1"/>
    </row>
    <row r="255" spans="2:8" ht="12" hidden="1">
      <c r="B255" s="19" t="s">
        <v>268</v>
      </c>
      <c r="C255" s="87"/>
      <c r="D255" s="87"/>
      <c r="E255" s="87"/>
      <c r="F255" s="87"/>
      <c r="G255" s="115"/>
      <c r="H255" s="1"/>
    </row>
    <row r="256" spans="2:8" ht="12" hidden="1">
      <c r="B256" s="19" t="s">
        <v>269</v>
      </c>
      <c r="C256" s="87"/>
      <c r="D256" s="87"/>
      <c r="E256" s="87"/>
      <c r="F256" s="87"/>
      <c r="G256" s="115"/>
      <c r="H256" s="1"/>
    </row>
    <row r="257" spans="2:8" ht="12" hidden="1">
      <c r="B257" s="19" t="s">
        <v>270</v>
      </c>
      <c r="C257" s="87"/>
      <c r="D257" s="87"/>
      <c r="E257" s="87"/>
      <c r="F257" s="87"/>
      <c r="G257" s="115"/>
      <c r="H257" s="1"/>
    </row>
    <row r="258" spans="2:8" ht="12" hidden="1">
      <c r="B258" s="19" t="s">
        <v>271</v>
      </c>
      <c r="C258" s="87"/>
      <c r="D258" s="87"/>
      <c r="E258" s="87"/>
      <c r="F258" s="87"/>
      <c r="G258" s="115"/>
      <c r="H258" s="1"/>
    </row>
    <row r="259" spans="2:8" ht="12" hidden="1">
      <c r="B259" s="19" t="s">
        <v>272</v>
      </c>
      <c r="C259" s="73"/>
      <c r="D259" s="73"/>
      <c r="E259" s="74"/>
      <c r="F259" s="74"/>
      <c r="G259" s="116"/>
      <c r="H259" s="1"/>
    </row>
    <row r="260" spans="2:8" ht="24">
      <c r="B260" s="7" t="s">
        <v>166</v>
      </c>
      <c r="C260" s="40"/>
      <c r="D260" s="40"/>
      <c r="E260" s="159"/>
      <c r="F260" s="162"/>
      <c r="G260" s="156"/>
      <c r="H260" s="1"/>
    </row>
    <row r="261" spans="2:8" ht="12">
      <c r="B261" s="7" t="s">
        <v>273</v>
      </c>
      <c r="C261" s="159">
        <v>122288.58999999883</v>
      </c>
      <c r="D261" s="40"/>
      <c r="E261" s="159">
        <v>180348.83</v>
      </c>
      <c r="F261" s="163">
        <f>G261-H261</f>
        <v>-14724373.67</v>
      </c>
      <c r="G261" s="49">
        <v>-16232721.53</v>
      </c>
      <c r="H261" s="1">
        <v>-1508347.86</v>
      </c>
    </row>
    <row r="262" spans="2:8" ht="12">
      <c r="B262" s="7" t="s">
        <v>274</v>
      </c>
      <c r="C262" s="154">
        <v>-315233.5</v>
      </c>
      <c r="D262" s="40"/>
      <c r="E262" s="154">
        <f>SUM(E263:E273)</f>
        <v>-922564.16</v>
      </c>
      <c r="F262" s="163">
        <f aca="true" t="shared" si="4" ref="F262:F317">G262-H262</f>
        <v>14232365.2645994</v>
      </c>
      <c r="G262" s="154">
        <f>SUM(G263:G273)</f>
        <v>14526887.0145994</v>
      </c>
      <c r="H262" s="1">
        <v>294521.75</v>
      </c>
    </row>
    <row r="263" spans="2:8" ht="24">
      <c r="B263" s="7" t="s">
        <v>154</v>
      </c>
      <c r="C263" s="40">
        <f>E263-D263</f>
        <v>0</v>
      </c>
      <c r="D263" s="40"/>
      <c r="E263" s="159">
        <v>0</v>
      </c>
      <c r="F263" s="163">
        <f t="shared" si="4"/>
        <v>0</v>
      </c>
      <c r="G263" s="49">
        <v>0</v>
      </c>
      <c r="H263" s="1">
        <v>0</v>
      </c>
    </row>
    <row r="264" spans="2:8" ht="12">
      <c r="B264" s="7" t="s">
        <v>155</v>
      </c>
      <c r="C264" s="40">
        <v>14919.28</v>
      </c>
      <c r="D264" s="40"/>
      <c r="E264" s="159">
        <v>34107.9</v>
      </c>
      <c r="F264" s="163">
        <f t="shared" si="4"/>
        <v>5006.99</v>
      </c>
      <c r="G264" s="49">
        <v>16089.34</v>
      </c>
      <c r="H264" s="1">
        <v>11082.35</v>
      </c>
    </row>
    <row r="265" spans="2:8" ht="12">
      <c r="B265" s="7" t="s">
        <v>156</v>
      </c>
      <c r="C265" s="40">
        <v>0</v>
      </c>
      <c r="D265" s="40"/>
      <c r="E265" s="159">
        <v>0</v>
      </c>
      <c r="F265" s="163">
        <f t="shared" si="4"/>
        <v>-55301.82</v>
      </c>
      <c r="G265" s="49">
        <v>803.14</v>
      </c>
      <c r="H265" s="1">
        <v>56104.96</v>
      </c>
    </row>
    <row r="266" spans="2:8" ht="12">
      <c r="B266" s="7" t="s">
        <v>157</v>
      </c>
      <c r="C266" s="40">
        <v>-153830.24</v>
      </c>
      <c r="D266" s="40"/>
      <c r="E266" s="159">
        <v>-380607.4</v>
      </c>
      <c r="F266" s="163">
        <f t="shared" si="4"/>
        <v>-278101.19000000006</v>
      </c>
      <c r="G266" s="49">
        <v>-633354.68</v>
      </c>
      <c r="H266" s="1">
        <v>-355253.49</v>
      </c>
    </row>
    <row r="267" spans="2:8" ht="12">
      <c r="B267" s="7" t="s">
        <v>158</v>
      </c>
      <c r="C267" s="40">
        <v>84000</v>
      </c>
      <c r="D267" s="40"/>
      <c r="E267" s="159">
        <v>80997.26</v>
      </c>
      <c r="F267" s="163">
        <f t="shared" si="4"/>
        <v>226482.16999999993</v>
      </c>
      <c r="G267" s="49">
        <v>1395516.5</v>
      </c>
      <c r="H267" s="1">
        <v>1169034.33</v>
      </c>
    </row>
    <row r="268" spans="2:8" ht="12">
      <c r="B268" s="7" t="s">
        <v>159</v>
      </c>
      <c r="C268" s="40">
        <v>-6114.300000000047</v>
      </c>
      <c r="D268" s="40"/>
      <c r="E268" s="159">
        <v>-6114.300000000047</v>
      </c>
      <c r="F268" s="163">
        <f t="shared" si="4"/>
        <v>68145.72</v>
      </c>
      <c r="G268" s="49">
        <v>-38305.62</v>
      </c>
      <c r="H268" s="1">
        <v>-106451.34</v>
      </c>
    </row>
    <row r="269" spans="2:8" ht="12">
      <c r="B269" s="7" t="s">
        <v>160</v>
      </c>
      <c r="C269" s="40">
        <v>0</v>
      </c>
      <c r="D269" s="40"/>
      <c r="E269" s="159">
        <v>0</v>
      </c>
      <c r="F269" s="163">
        <f t="shared" si="4"/>
        <v>0</v>
      </c>
      <c r="G269" s="49">
        <v>0</v>
      </c>
      <c r="H269" s="1">
        <v>0</v>
      </c>
    </row>
    <row r="270" spans="2:8" ht="12">
      <c r="B270" s="7" t="s">
        <v>161</v>
      </c>
      <c r="C270" s="40">
        <v>-20160.19</v>
      </c>
      <c r="D270" s="40"/>
      <c r="E270" s="159">
        <v>-53714.23</v>
      </c>
      <c r="F270" s="163">
        <f t="shared" si="4"/>
        <v>-262106.99</v>
      </c>
      <c r="G270" s="49">
        <v>-238598.88</v>
      </c>
      <c r="H270" s="1">
        <v>23508.11</v>
      </c>
    </row>
    <row r="271" spans="2:8" ht="24">
      <c r="B271" s="7" t="s">
        <v>162</v>
      </c>
      <c r="C271" s="40">
        <v>16476.2</v>
      </c>
      <c r="D271" s="40"/>
      <c r="E271" s="159">
        <v>-100731.24</v>
      </c>
      <c r="F271" s="163">
        <f t="shared" si="4"/>
        <v>149890.70999999967</v>
      </c>
      <c r="G271" s="49">
        <v>25846.889999999665</v>
      </c>
      <c r="H271" s="1">
        <v>-124043.82</v>
      </c>
    </row>
    <row r="272" spans="2:8" ht="12">
      <c r="B272" s="7" t="s">
        <v>163</v>
      </c>
      <c r="C272" s="40">
        <v>54236.49</v>
      </c>
      <c r="D272" s="40"/>
      <c r="E272" s="159">
        <v>-113924.78</v>
      </c>
      <c r="F272" s="163">
        <f t="shared" si="4"/>
        <v>296986.91</v>
      </c>
      <c r="G272" s="49">
        <v>-82472.44</v>
      </c>
      <c r="H272" s="1">
        <v>-379459.35</v>
      </c>
    </row>
    <row r="273" spans="2:8" ht="12">
      <c r="B273" s="7" t="s">
        <v>164</v>
      </c>
      <c r="C273" s="40">
        <v>-304760.74</v>
      </c>
      <c r="D273" s="40"/>
      <c r="E273" s="159">
        <v>-382577.37</v>
      </c>
      <c r="F273" s="163">
        <f t="shared" si="4"/>
        <v>14081362.7645994</v>
      </c>
      <c r="G273" s="49">
        <v>14081362.7645994</v>
      </c>
      <c r="H273" s="1">
        <v>0</v>
      </c>
    </row>
    <row r="274" spans="2:8" ht="12">
      <c r="B274" s="7" t="s">
        <v>165</v>
      </c>
      <c r="C274" s="40">
        <v>-192944.9100000011</v>
      </c>
      <c r="D274" s="40"/>
      <c r="E274" s="159">
        <f>E261+E262</f>
        <v>-742215.3300000001</v>
      </c>
      <c r="F274" s="163">
        <f t="shared" si="4"/>
        <v>-492008.4054005996</v>
      </c>
      <c r="G274" s="159">
        <f>G261+G262</f>
        <v>-1705834.5154005997</v>
      </c>
      <c r="H274" s="1">
        <v>-1213826.11</v>
      </c>
    </row>
    <row r="275" spans="2:8" ht="12" customHeight="1">
      <c r="B275" s="66" t="s">
        <v>177</v>
      </c>
      <c r="C275" s="40"/>
      <c r="D275" s="40"/>
      <c r="E275" s="159"/>
      <c r="F275" s="163">
        <f t="shared" si="4"/>
        <v>0</v>
      </c>
      <c r="G275" s="49"/>
      <c r="H275" s="1"/>
    </row>
    <row r="276" spans="2:8" ht="12">
      <c r="B276" s="66" t="s">
        <v>167</v>
      </c>
      <c r="C276" s="49">
        <v>97457.20000000008</v>
      </c>
      <c r="D276" s="49"/>
      <c r="E276" s="159">
        <f>E277+E278+E279+E287</f>
        <v>1270413.8800000001</v>
      </c>
      <c r="F276" s="163">
        <f t="shared" si="4"/>
        <v>1179005.3899999997</v>
      </c>
      <c r="G276" s="159">
        <f>G277+G278+G279+G287</f>
        <v>6143762.27</v>
      </c>
      <c r="H276" s="1">
        <v>4964756.88</v>
      </c>
    </row>
    <row r="277" spans="2:8" ht="12" customHeight="1">
      <c r="B277" s="7" t="s">
        <v>168</v>
      </c>
      <c r="C277" s="40">
        <v>0</v>
      </c>
      <c r="D277" s="40"/>
      <c r="E277" s="159">
        <v>3000</v>
      </c>
      <c r="F277" s="163">
        <f t="shared" si="4"/>
        <v>0</v>
      </c>
      <c r="G277" s="49">
        <v>0</v>
      </c>
      <c r="H277" s="1">
        <v>0</v>
      </c>
    </row>
    <row r="278" spans="2:8" ht="12" customHeight="1">
      <c r="B278" s="7" t="s">
        <v>169</v>
      </c>
      <c r="C278" s="40">
        <v>0</v>
      </c>
      <c r="D278" s="40"/>
      <c r="E278" s="159">
        <v>0</v>
      </c>
      <c r="F278" s="163">
        <f t="shared" si="4"/>
        <v>0</v>
      </c>
      <c r="G278" s="49">
        <v>0</v>
      </c>
      <c r="H278" s="1">
        <v>0</v>
      </c>
    </row>
    <row r="279" spans="2:8" ht="12" customHeight="1">
      <c r="B279" s="7" t="s">
        <v>170</v>
      </c>
      <c r="C279" s="40">
        <v>90566.61</v>
      </c>
      <c r="D279" s="40"/>
      <c r="E279" s="159">
        <f>E280+E281</f>
        <v>177049.1</v>
      </c>
      <c r="F279" s="163">
        <f t="shared" si="4"/>
        <v>-671086.0099999998</v>
      </c>
      <c r="G279" s="49">
        <f>SUM(G280:G281)</f>
        <v>2041083.6600000001</v>
      </c>
      <c r="H279" s="1">
        <v>2712169.67</v>
      </c>
    </row>
    <row r="280" spans="2:8" ht="12" customHeight="1">
      <c r="B280" s="7" t="s">
        <v>289</v>
      </c>
      <c r="C280" s="40">
        <v>90566.61</v>
      </c>
      <c r="D280" s="40"/>
      <c r="E280" s="159">
        <v>177049.1</v>
      </c>
      <c r="F280" s="163">
        <f t="shared" si="4"/>
        <v>-2466169.67</v>
      </c>
      <c r="G280" s="49">
        <v>0</v>
      </c>
      <c r="H280" s="1">
        <v>2466169.67</v>
      </c>
    </row>
    <row r="281" spans="2:8" ht="12" customHeight="1">
      <c r="B281" s="7" t="s">
        <v>290</v>
      </c>
      <c r="C281" s="40">
        <v>0</v>
      </c>
      <c r="D281" s="40"/>
      <c r="E281" s="159">
        <v>0</v>
      </c>
      <c r="F281" s="163">
        <f t="shared" si="4"/>
        <v>1795083.6600000001</v>
      </c>
      <c r="G281" s="49">
        <f>SUM(G282:G286)</f>
        <v>2041083.6600000001</v>
      </c>
      <c r="H281" s="1">
        <v>246000</v>
      </c>
    </row>
    <row r="282" spans="2:8" ht="12" customHeight="1">
      <c r="B282" s="7" t="s">
        <v>171</v>
      </c>
      <c r="C282" s="40">
        <v>0</v>
      </c>
      <c r="D282" s="40"/>
      <c r="E282" s="159">
        <v>0</v>
      </c>
      <c r="F282" s="163">
        <f t="shared" si="4"/>
        <v>1568489.29</v>
      </c>
      <c r="G282" s="49">
        <v>1646489.29</v>
      </c>
      <c r="H282" s="1">
        <v>78000</v>
      </c>
    </row>
    <row r="283" spans="2:8" ht="12" customHeight="1">
      <c r="B283" s="7" t="s">
        <v>172</v>
      </c>
      <c r="C283" s="40">
        <v>0</v>
      </c>
      <c r="D283" s="40"/>
      <c r="E283" s="159">
        <v>0</v>
      </c>
      <c r="F283" s="163">
        <f t="shared" si="4"/>
        <v>0</v>
      </c>
      <c r="G283" s="157">
        <v>0</v>
      </c>
      <c r="H283" s="1">
        <v>0</v>
      </c>
    </row>
    <row r="284" spans="2:8" ht="12" customHeight="1">
      <c r="B284" s="7" t="s">
        <v>173</v>
      </c>
      <c r="C284" s="40">
        <v>0</v>
      </c>
      <c r="D284" s="40"/>
      <c r="E284" s="159">
        <v>0</v>
      </c>
      <c r="F284" s="163">
        <f t="shared" si="4"/>
        <v>-30000</v>
      </c>
      <c r="G284" s="158">
        <v>0</v>
      </c>
      <c r="H284" s="1">
        <v>30000</v>
      </c>
    </row>
    <row r="285" spans="2:8" ht="12" customHeight="1">
      <c r="B285" s="75" t="s">
        <v>174</v>
      </c>
      <c r="C285" s="40">
        <v>0</v>
      </c>
      <c r="D285" s="40"/>
      <c r="E285" s="159">
        <v>0</v>
      </c>
      <c r="F285" s="163">
        <f t="shared" si="4"/>
        <v>256594.37</v>
      </c>
      <c r="G285" s="158">
        <v>394594.37</v>
      </c>
      <c r="H285" s="1">
        <v>138000</v>
      </c>
    </row>
    <row r="286" spans="2:8" ht="12" customHeight="1">
      <c r="B286" s="75" t="s">
        <v>175</v>
      </c>
      <c r="C286" s="40">
        <v>0</v>
      </c>
      <c r="D286" s="40"/>
      <c r="E286" s="159">
        <v>0</v>
      </c>
      <c r="F286" s="163">
        <f t="shared" si="4"/>
        <v>0</v>
      </c>
      <c r="G286" s="158">
        <v>0</v>
      </c>
      <c r="H286" s="1">
        <v>0</v>
      </c>
    </row>
    <row r="287" spans="2:8" ht="12" customHeight="1">
      <c r="B287" s="7" t="s">
        <v>176</v>
      </c>
      <c r="C287" s="40">
        <v>6890.590000000084</v>
      </c>
      <c r="D287" s="40"/>
      <c r="E287" s="159">
        <v>1090364.78</v>
      </c>
      <c r="F287" s="163">
        <f t="shared" si="4"/>
        <v>1850091.4</v>
      </c>
      <c r="G287" s="158">
        <v>4102678.61</v>
      </c>
      <c r="H287" s="1">
        <v>2252587.21</v>
      </c>
    </row>
    <row r="288" spans="2:8" ht="12" customHeight="1">
      <c r="B288" s="7" t="s">
        <v>178</v>
      </c>
      <c r="C288" s="40">
        <v>114175.59</v>
      </c>
      <c r="D288" s="40"/>
      <c r="E288" s="159">
        <v>892448.46</v>
      </c>
      <c r="F288" s="163">
        <f t="shared" si="4"/>
        <v>-2559332.9845993947</v>
      </c>
      <c r="G288" s="49">
        <f>SUM(G289:G291,G298)</f>
        <v>-12164887.224599397</v>
      </c>
      <c r="H288" s="1">
        <v>-9605554.240000002</v>
      </c>
    </row>
    <row r="289" spans="2:8" ht="12" customHeight="1">
      <c r="B289" s="7" t="s">
        <v>179</v>
      </c>
      <c r="C289" s="40">
        <v>12785</v>
      </c>
      <c r="D289" s="40"/>
      <c r="E289" s="159">
        <v>21355.87</v>
      </c>
      <c r="F289" s="163">
        <f t="shared" si="4"/>
        <v>-84805.65</v>
      </c>
      <c r="G289" s="49">
        <v>-84805.65</v>
      </c>
      <c r="H289" s="1">
        <v>0</v>
      </c>
    </row>
    <row r="290" spans="2:8" ht="12" customHeight="1">
      <c r="B290" s="7" t="s">
        <v>180</v>
      </c>
      <c r="C290" s="40">
        <v>0</v>
      </c>
      <c r="D290" s="40"/>
      <c r="E290" s="159">
        <v>0</v>
      </c>
      <c r="F290" s="163">
        <f t="shared" si="4"/>
        <v>0</v>
      </c>
      <c r="G290" s="49">
        <v>0</v>
      </c>
      <c r="H290" s="1">
        <v>0</v>
      </c>
    </row>
    <row r="291" spans="2:8" ht="12" customHeight="1">
      <c r="B291" s="7" t="s">
        <v>181</v>
      </c>
      <c r="C291" s="40">
        <v>6390.589999999967</v>
      </c>
      <c r="D291" s="40"/>
      <c r="E291" s="159">
        <f>SUM(E292:E293)</f>
        <v>711092.59</v>
      </c>
      <c r="F291" s="163">
        <f t="shared" si="4"/>
        <v>-6324567.024599395</v>
      </c>
      <c r="G291" s="49">
        <f>G292+G295</f>
        <v>-11749047.524599398</v>
      </c>
      <c r="H291" s="1">
        <v>-5424480.500000003</v>
      </c>
    </row>
    <row r="292" spans="2:8" ht="12" customHeight="1">
      <c r="B292" s="7" t="s">
        <v>182</v>
      </c>
      <c r="C292" s="40">
        <v>6390.589999999967</v>
      </c>
      <c r="D292" s="40"/>
      <c r="E292" s="159">
        <v>711092.59</v>
      </c>
      <c r="F292" s="163">
        <f t="shared" si="4"/>
        <v>-6324567.024599395</v>
      </c>
      <c r="G292" s="49">
        <f>G293</f>
        <v>-11749047.524599398</v>
      </c>
      <c r="H292" s="1">
        <v>-5424480.500000003</v>
      </c>
    </row>
    <row r="293" spans="2:8" ht="12" customHeight="1">
      <c r="B293" s="7" t="s">
        <v>183</v>
      </c>
      <c r="C293" s="40">
        <v>0</v>
      </c>
      <c r="D293" s="40"/>
      <c r="E293" s="159">
        <f>SUM(E294:E295)</f>
        <v>0</v>
      </c>
      <c r="F293" s="163">
        <f t="shared" si="4"/>
        <v>-6324567.024599395</v>
      </c>
      <c r="G293" s="49">
        <v>-11749047.524599398</v>
      </c>
      <c r="H293" s="1">
        <v>-5424480.500000003</v>
      </c>
    </row>
    <row r="294" spans="2:8" ht="12" customHeight="1">
      <c r="B294" s="7" t="s">
        <v>184</v>
      </c>
      <c r="C294" s="40">
        <v>0</v>
      </c>
      <c r="D294" s="40"/>
      <c r="E294" s="159">
        <v>0</v>
      </c>
      <c r="F294" s="163">
        <f t="shared" si="4"/>
        <v>0</v>
      </c>
      <c r="G294" s="49">
        <v>0</v>
      </c>
      <c r="H294" s="1">
        <v>0</v>
      </c>
    </row>
    <row r="295" spans="2:8" ht="12" customHeight="1">
      <c r="B295" s="7" t="s">
        <v>185</v>
      </c>
      <c r="C295" s="40">
        <v>0</v>
      </c>
      <c r="D295" s="40"/>
      <c r="E295" s="159">
        <v>0</v>
      </c>
      <c r="F295" s="163">
        <f t="shared" si="4"/>
        <v>0</v>
      </c>
      <c r="G295" s="49">
        <v>0</v>
      </c>
      <c r="H295" s="1">
        <v>0</v>
      </c>
    </row>
    <row r="296" spans="2:8" ht="12" customHeight="1">
      <c r="B296" s="7" t="s">
        <v>183</v>
      </c>
      <c r="C296" s="40">
        <v>0</v>
      </c>
      <c r="D296" s="40"/>
      <c r="E296" s="159">
        <v>0</v>
      </c>
      <c r="F296" s="163">
        <f t="shared" si="4"/>
        <v>0</v>
      </c>
      <c r="G296" s="49">
        <v>0</v>
      </c>
      <c r="H296" s="1">
        <v>0</v>
      </c>
    </row>
    <row r="297" spans="2:8" ht="12" customHeight="1">
      <c r="B297" s="7" t="s">
        <v>184</v>
      </c>
      <c r="C297" s="40">
        <f>E297-D297</f>
        <v>0</v>
      </c>
      <c r="D297" s="40"/>
      <c r="E297" s="159">
        <v>0</v>
      </c>
      <c r="F297" s="163">
        <f t="shared" si="4"/>
        <v>0</v>
      </c>
      <c r="G297" s="49">
        <v>0</v>
      </c>
      <c r="H297" s="1">
        <v>0</v>
      </c>
    </row>
    <row r="298" spans="2:8" ht="12" customHeight="1">
      <c r="B298" s="7" t="s">
        <v>186</v>
      </c>
      <c r="C298" s="40">
        <v>95000</v>
      </c>
      <c r="D298" s="40"/>
      <c r="E298" s="159">
        <v>160000</v>
      </c>
      <c r="F298" s="163">
        <f t="shared" si="4"/>
        <v>3850039.6900000013</v>
      </c>
      <c r="G298" s="49">
        <v>-331034.049999999</v>
      </c>
      <c r="H298" s="1">
        <v>-4181073.74</v>
      </c>
    </row>
    <row r="299" spans="2:8" ht="12" customHeight="1">
      <c r="B299" s="7" t="s">
        <v>187</v>
      </c>
      <c r="C299" s="40">
        <v>-16718.39</v>
      </c>
      <c r="D299" s="40"/>
      <c r="E299" s="159">
        <v>377965.4200000006</v>
      </c>
      <c r="F299" s="163">
        <f t="shared" si="4"/>
        <v>-1380327.594599397</v>
      </c>
      <c r="G299" s="49">
        <f>G276+G288</f>
        <v>-6021124.954599397</v>
      </c>
      <c r="H299" s="1">
        <v>-4640797.36</v>
      </c>
    </row>
    <row r="300" spans="2:8" ht="12" customHeight="1">
      <c r="B300" s="7" t="s">
        <v>188</v>
      </c>
      <c r="C300" s="40">
        <v>0</v>
      </c>
      <c r="D300" s="40"/>
      <c r="E300" s="159">
        <v>0</v>
      </c>
      <c r="F300" s="163">
        <f t="shared" si="4"/>
        <v>0</v>
      </c>
      <c r="G300" s="49">
        <v>0</v>
      </c>
      <c r="H300" s="1"/>
    </row>
    <row r="301" spans="2:8" ht="12" customHeight="1">
      <c r="B301" s="7" t="s">
        <v>167</v>
      </c>
      <c r="C301" s="40">
        <f aca="true" t="shared" si="5" ref="C301:C315">E301-D301</f>
        <v>0</v>
      </c>
      <c r="D301" s="40"/>
      <c r="E301" s="159">
        <v>0</v>
      </c>
      <c r="F301" s="163">
        <f t="shared" si="4"/>
        <v>0</v>
      </c>
      <c r="G301" s="49">
        <v>0</v>
      </c>
      <c r="H301" s="1">
        <v>0</v>
      </c>
    </row>
    <row r="302" spans="2:8" ht="12" customHeight="1">
      <c r="B302" s="7" t="s">
        <v>189</v>
      </c>
      <c r="C302" s="40">
        <f t="shared" si="5"/>
        <v>0</v>
      </c>
      <c r="D302" s="40"/>
      <c r="E302" s="159">
        <v>0</v>
      </c>
      <c r="F302" s="163">
        <f t="shared" si="4"/>
        <v>0</v>
      </c>
      <c r="G302" s="49">
        <v>0</v>
      </c>
      <c r="H302" s="1">
        <v>0</v>
      </c>
    </row>
    <row r="303" spans="2:8" ht="12" customHeight="1">
      <c r="B303" s="7" t="s">
        <v>190</v>
      </c>
      <c r="C303" s="40">
        <f t="shared" si="5"/>
        <v>0</v>
      </c>
      <c r="D303" s="40"/>
      <c r="E303" s="159">
        <v>0</v>
      </c>
      <c r="F303" s="163">
        <f t="shared" si="4"/>
        <v>0</v>
      </c>
      <c r="G303" s="49">
        <v>0</v>
      </c>
      <c r="H303" s="1">
        <v>0</v>
      </c>
    </row>
    <row r="304" spans="2:8" ht="12" customHeight="1">
      <c r="B304" s="7" t="s">
        <v>191</v>
      </c>
      <c r="C304" s="40">
        <f t="shared" si="5"/>
        <v>0</v>
      </c>
      <c r="D304" s="40"/>
      <c r="E304" s="159">
        <v>0</v>
      </c>
      <c r="F304" s="163">
        <f t="shared" si="4"/>
        <v>0</v>
      </c>
      <c r="G304" s="49">
        <v>0</v>
      </c>
      <c r="H304" s="1">
        <v>0</v>
      </c>
    </row>
    <row r="305" spans="2:8" ht="12">
      <c r="B305" s="7" t="s">
        <v>192</v>
      </c>
      <c r="C305" s="40">
        <f t="shared" si="5"/>
        <v>0</v>
      </c>
      <c r="D305" s="40"/>
      <c r="E305" s="159">
        <v>0</v>
      </c>
      <c r="F305" s="163">
        <f t="shared" si="4"/>
        <v>0</v>
      </c>
      <c r="G305" s="49">
        <v>0</v>
      </c>
      <c r="H305" s="1">
        <v>0</v>
      </c>
    </row>
    <row r="306" spans="2:8" ht="12">
      <c r="B306" s="7" t="s">
        <v>178</v>
      </c>
      <c r="C306" s="159">
        <f>SUM(C307:C315)</f>
        <v>0</v>
      </c>
      <c r="D306" s="159">
        <f>SUM(D307:D315)</f>
        <v>0</v>
      </c>
      <c r="E306" s="159">
        <f>SUM(E307:E315)</f>
        <v>1400000</v>
      </c>
      <c r="F306" s="163">
        <f t="shared" si="4"/>
        <v>0</v>
      </c>
      <c r="G306" s="49">
        <v>0</v>
      </c>
      <c r="H306" s="1">
        <v>0</v>
      </c>
    </row>
    <row r="307" spans="2:8" ht="12">
      <c r="B307" s="7" t="s">
        <v>193</v>
      </c>
      <c r="C307" s="40">
        <v>0</v>
      </c>
      <c r="D307" s="40"/>
      <c r="E307" s="159">
        <v>1400000</v>
      </c>
      <c r="F307" s="163">
        <f t="shared" si="4"/>
        <v>0</v>
      </c>
      <c r="G307" s="49">
        <v>0</v>
      </c>
      <c r="H307" s="1">
        <v>0</v>
      </c>
    </row>
    <row r="308" spans="2:8" ht="12">
      <c r="B308" s="7" t="s">
        <v>194</v>
      </c>
      <c r="C308" s="40">
        <f t="shared" si="5"/>
        <v>0</v>
      </c>
      <c r="D308" s="40"/>
      <c r="E308" s="159">
        <v>0</v>
      </c>
      <c r="F308" s="163">
        <f t="shared" si="4"/>
        <v>0</v>
      </c>
      <c r="G308" s="49">
        <v>0</v>
      </c>
      <c r="H308" s="1">
        <v>0</v>
      </c>
    </row>
    <row r="309" spans="2:8" ht="12" customHeight="1">
      <c r="B309" s="7" t="s">
        <v>195</v>
      </c>
      <c r="C309" s="40">
        <f t="shared" si="5"/>
        <v>0</v>
      </c>
      <c r="D309" s="40"/>
      <c r="E309" s="159">
        <v>0</v>
      </c>
      <c r="F309" s="163">
        <f t="shared" si="4"/>
        <v>0</v>
      </c>
      <c r="G309" s="49">
        <v>0</v>
      </c>
      <c r="H309" s="1">
        <v>0</v>
      </c>
    </row>
    <row r="310" spans="2:8" ht="12">
      <c r="B310" s="7" t="s">
        <v>196</v>
      </c>
      <c r="C310" s="40">
        <f t="shared" si="5"/>
        <v>0</v>
      </c>
      <c r="D310" s="40"/>
      <c r="E310" s="159">
        <v>0</v>
      </c>
      <c r="F310" s="163">
        <f t="shared" si="4"/>
        <v>0</v>
      </c>
      <c r="G310" s="49">
        <v>0</v>
      </c>
      <c r="H310" s="1">
        <v>0</v>
      </c>
    </row>
    <row r="311" spans="2:8" ht="12">
      <c r="B311" s="7" t="s">
        <v>197</v>
      </c>
      <c r="C311" s="40">
        <f t="shared" si="5"/>
        <v>0</v>
      </c>
      <c r="D311" s="40"/>
      <c r="E311" s="159">
        <v>0</v>
      </c>
      <c r="F311" s="163">
        <f t="shared" si="4"/>
        <v>0</v>
      </c>
      <c r="G311" s="49">
        <v>0</v>
      </c>
      <c r="H311" s="1">
        <v>0</v>
      </c>
    </row>
    <row r="312" spans="2:8" ht="12">
      <c r="B312" s="7" t="s">
        <v>198</v>
      </c>
      <c r="C312" s="40">
        <f t="shared" si="5"/>
        <v>0</v>
      </c>
      <c r="D312" s="40"/>
      <c r="E312" s="159">
        <v>0</v>
      </c>
      <c r="F312" s="163">
        <f t="shared" si="4"/>
        <v>0</v>
      </c>
      <c r="G312" s="49">
        <v>0</v>
      </c>
      <c r="H312" s="1">
        <v>0</v>
      </c>
    </row>
    <row r="313" spans="2:8" ht="12" customHeight="1">
      <c r="B313" s="7" t="s">
        <v>199</v>
      </c>
      <c r="C313" s="40">
        <f t="shared" si="5"/>
        <v>0</v>
      </c>
      <c r="D313" s="40"/>
      <c r="E313" s="159">
        <v>0</v>
      </c>
      <c r="F313" s="163">
        <f t="shared" si="4"/>
        <v>0</v>
      </c>
      <c r="G313" s="49">
        <v>0</v>
      </c>
      <c r="H313" s="1">
        <v>0</v>
      </c>
    </row>
    <row r="314" spans="2:8" ht="12" customHeight="1">
      <c r="B314" s="7" t="s">
        <v>200</v>
      </c>
      <c r="C314" s="40">
        <f t="shared" si="5"/>
        <v>0</v>
      </c>
      <c r="D314" s="40"/>
      <c r="E314" s="159">
        <v>0</v>
      </c>
      <c r="F314" s="163">
        <f t="shared" si="4"/>
        <v>0</v>
      </c>
      <c r="G314" s="49">
        <v>0</v>
      </c>
      <c r="H314" s="1">
        <v>0</v>
      </c>
    </row>
    <row r="315" spans="2:8" ht="12" customHeight="1">
      <c r="B315" s="7" t="s">
        <v>201</v>
      </c>
      <c r="C315" s="40">
        <f t="shared" si="5"/>
        <v>0</v>
      </c>
      <c r="D315" s="40"/>
      <c r="E315" s="159">
        <v>0</v>
      </c>
      <c r="F315" s="163">
        <f t="shared" si="4"/>
        <v>0</v>
      </c>
      <c r="G315" s="49">
        <v>0</v>
      </c>
      <c r="H315" s="1">
        <v>0</v>
      </c>
    </row>
    <row r="316" spans="2:8" ht="12" customHeight="1">
      <c r="B316" s="7" t="s">
        <v>202</v>
      </c>
      <c r="C316" s="40">
        <v>0</v>
      </c>
      <c r="D316" s="40"/>
      <c r="E316" s="159">
        <v>-1400000</v>
      </c>
      <c r="F316" s="163">
        <f t="shared" si="4"/>
        <v>0</v>
      </c>
      <c r="G316" s="49">
        <v>0</v>
      </c>
      <c r="H316" s="1">
        <v>0</v>
      </c>
    </row>
    <row r="317" spans="2:8" ht="12">
      <c r="B317" s="7" t="s">
        <v>275</v>
      </c>
      <c r="C317" s="40">
        <v>-209663.29999999912</v>
      </c>
      <c r="D317" s="40"/>
      <c r="E317" s="159">
        <v>-1764249.91</v>
      </c>
      <c r="F317" s="163">
        <f t="shared" si="4"/>
        <v>-1872335.9999999944</v>
      </c>
      <c r="G317" s="49">
        <f>SUM(G274,G299,G316)</f>
        <v>-7726959.469999997</v>
      </c>
      <c r="H317" s="1">
        <v>-5854623.4700000025</v>
      </c>
    </row>
    <row r="318" spans="2:8" ht="12">
      <c r="B318" s="7" t="s">
        <v>276</v>
      </c>
      <c r="C318" s="40"/>
      <c r="D318" s="40"/>
      <c r="E318" s="159"/>
      <c r="F318" s="163"/>
      <c r="G318" s="49"/>
      <c r="H318" s="1"/>
    </row>
    <row r="319" spans="2:8" ht="24">
      <c r="B319" s="7" t="s">
        <v>277</v>
      </c>
      <c r="C319" s="40"/>
      <c r="D319" s="40"/>
      <c r="E319" s="159"/>
      <c r="F319" s="163"/>
      <c r="G319" s="49"/>
      <c r="H319" s="1"/>
    </row>
    <row r="320" spans="2:8" ht="12">
      <c r="B320" s="7" t="s">
        <v>278</v>
      </c>
      <c r="C320" s="159">
        <v>988620.4600000009</v>
      </c>
      <c r="D320" s="40"/>
      <c r="E320" s="161">
        <v>2543207.07</v>
      </c>
      <c r="F320" s="163">
        <v>2273726.02</v>
      </c>
      <c r="G320" s="49">
        <v>8128349.49</v>
      </c>
      <c r="H320" s="1">
        <v>8128349.49</v>
      </c>
    </row>
    <row r="321" spans="2:8" ht="12">
      <c r="B321" s="7" t="s">
        <v>203</v>
      </c>
      <c r="C321" s="40">
        <v>778957.16</v>
      </c>
      <c r="D321" s="40"/>
      <c r="E321" s="159">
        <v>778957.16</v>
      </c>
      <c r="F321" s="163">
        <v>401390.02</v>
      </c>
      <c r="G321" s="49">
        <v>401390.02</v>
      </c>
      <c r="H321" s="1">
        <v>2273726.02</v>
      </c>
    </row>
    <row r="322" spans="2:8" ht="12">
      <c r="B322" s="7" t="s">
        <v>204</v>
      </c>
      <c r="C322" s="40"/>
      <c r="D322" s="40"/>
      <c r="E322" s="49"/>
      <c r="F322" s="40"/>
      <c r="G322" s="49"/>
      <c r="H322" s="1"/>
    </row>
    <row r="323" spans="6:8" ht="12">
      <c r="F323" s="1"/>
      <c r="G323" s="14"/>
      <c r="H323" s="1"/>
    </row>
    <row r="324" spans="6:8" ht="12">
      <c r="F324" s="1"/>
      <c r="G324" s="14"/>
      <c r="H324" s="1"/>
    </row>
    <row r="325" spans="6:8" ht="12">
      <c r="F325" s="1"/>
      <c r="G325" s="14"/>
      <c r="H325" s="1"/>
    </row>
    <row r="326" spans="6:8" ht="12">
      <c r="F326" s="1"/>
      <c r="G326" s="14"/>
      <c r="H326" s="1"/>
    </row>
    <row r="327" spans="6:8" ht="12">
      <c r="F327" s="1"/>
      <c r="G327" s="14"/>
      <c r="H327" s="1"/>
    </row>
    <row r="328" spans="6:8" ht="12">
      <c r="F328" s="1"/>
      <c r="G328" s="14"/>
      <c r="H328" s="1"/>
    </row>
    <row r="329" spans="6:8" ht="12">
      <c r="F329" s="1"/>
      <c r="G329" s="14"/>
      <c r="H329" s="1"/>
    </row>
    <row r="330" spans="6:8" ht="12">
      <c r="F330" s="1"/>
      <c r="G330" s="14"/>
      <c r="H330" s="1"/>
    </row>
    <row r="331" spans="6:8" ht="12">
      <c r="F331" s="1"/>
      <c r="G331" s="14"/>
      <c r="H331" s="1"/>
    </row>
    <row r="332" spans="6:8" ht="12">
      <c r="F332" s="1"/>
      <c r="G332" s="14"/>
      <c r="H332" s="1"/>
    </row>
    <row r="333" spans="6:8" ht="12">
      <c r="F333" s="1"/>
      <c r="G333" s="14"/>
      <c r="H333" s="1"/>
    </row>
    <row r="334" spans="6:8" ht="12">
      <c r="F334" s="1"/>
      <c r="G334" s="14"/>
      <c r="H334" s="1"/>
    </row>
    <row r="335" spans="6:8" ht="12">
      <c r="F335" s="1"/>
      <c r="G335" s="14"/>
      <c r="H335" s="1"/>
    </row>
    <row r="336" spans="6:8" ht="12">
      <c r="F336" s="1"/>
      <c r="G336" s="14"/>
      <c r="H336" s="1"/>
    </row>
    <row r="337" spans="6:8" ht="12">
      <c r="F337" s="1"/>
      <c r="G337" s="14"/>
      <c r="H337" s="1"/>
    </row>
    <row r="338" spans="6:8" ht="12">
      <c r="F338" s="1"/>
      <c r="G338" s="14"/>
      <c r="H338" s="1"/>
    </row>
    <row r="339" spans="6:8" ht="12">
      <c r="F339" s="1"/>
      <c r="G339" s="14"/>
      <c r="H339" s="1"/>
    </row>
    <row r="340" spans="6:8" ht="12">
      <c r="F340" s="1"/>
      <c r="G340" s="14"/>
      <c r="H340" s="1"/>
    </row>
    <row r="341" spans="6:8" ht="12">
      <c r="F341" s="1"/>
      <c r="G341" s="14"/>
      <c r="H341" s="1"/>
    </row>
    <row r="342" spans="6:8" ht="12">
      <c r="F342" s="1"/>
      <c r="G342" s="14"/>
      <c r="H342" s="1"/>
    </row>
    <row r="343" spans="6:7" ht="12">
      <c r="F343" s="1"/>
      <c r="G343" s="14"/>
    </row>
    <row r="344" spans="6:7" ht="12">
      <c r="F344" s="1"/>
      <c r="G344" s="14"/>
    </row>
    <row r="345" spans="6:7" ht="12">
      <c r="F345" s="1"/>
      <c r="G345" s="14"/>
    </row>
    <row r="346" spans="6:7" ht="12">
      <c r="F346" s="1"/>
      <c r="G346" s="14"/>
    </row>
    <row r="347" spans="6:7" ht="12">
      <c r="F347" s="1"/>
      <c r="G347" s="14"/>
    </row>
    <row r="348" spans="6:7" ht="12">
      <c r="F348" s="1"/>
      <c r="G348" s="14"/>
    </row>
    <row r="349" spans="6:7" ht="12">
      <c r="F349" s="1"/>
      <c r="G349" s="14"/>
    </row>
    <row r="350" spans="6:7" ht="12">
      <c r="F350" s="1"/>
      <c r="G350" s="14"/>
    </row>
    <row r="351" spans="6:7" ht="12">
      <c r="F351" s="1"/>
      <c r="G351" s="14"/>
    </row>
    <row r="352" spans="6:7" ht="12">
      <c r="F352" s="1"/>
      <c r="G352" s="14"/>
    </row>
    <row r="353" spans="6:7" ht="12">
      <c r="F353" s="1"/>
      <c r="G353" s="14"/>
    </row>
    <row r="354" spans="6:7" ht="12">
      <c r="F354" s="1"/>
      <c r="G354" s="14"/>
    </row>
    <row r="355" spans="6:7" ht="12">
      <c r="F355" s="1"/>
      <c r="G355" s="14"/>
    </row>
    <row r="356" spans="6:7" ht="12">
      <c r="F356" s="1"/>
      <c r="G356" s="14"/>
    </row>
    <row r="357" spans="6:7" ht="12">
      <c r="F357" s="1"/>
      <c r="G357" s="14"/>
    </row>
    <row r="358" spans="6:7" ht="12">
      <c r="F358" s="1"/>
      <c r="G358" s="14"/>
    </row>
    <row r="359" spans="6:7" ht="12">
      <c r="F359" s="1"/>
      <c r="G359" s="14"/>
    </row>
    <row r="360" spans="6:7" ht="12">
      <c r="F360" s="1"/>
      <c r="G360" s="14"/>
    </row>
    <row r="361" spans="6:7" ht="12">
      <c r="F361" s="1"/>
      <c r="G361" s="14"/>
    </row>
    <row r="362" spans="6:7" ht="12">
      <c r="F362" s="1"/>
      <c r="G362" s="14"/>
    </row>
    <row r="363" spans="6:7" ht="12">
      <c r="F363" s="1"/>
      <c r="G363" s="14"/>
    </row>
    <row r="364" spans="6:7" ht="12">
      <c r="F364" s="1"/>
      <c r="G364" s="14"/>
    </row>
    <row r="365" spans="6:7" ht="12">
      <c r="F365" s="1"/>
      <c r="G365" s="14"/>
    </row>
    <row r="366" spans="6:7" ht="12">
      <c r="F366" s="1"/>
      <c r="G366" s="14"/>
    </row>
    <row r="367" spans="6:7" ht="12">
      <c r="F367" s="1"/>
      <c r="G367" s="14"/>
    </row>
    <row r="368" spans="6:7" ht="12">
      <c r="F368" s="1"/>
      <c r="G368" s="14"/>
    </row>
    <row r="369" spans="6:7" ht="12">
      <c r="F369" s="1"/>
      <c r="G369" s="14"/>
    </row>
    <row r="370" spans="6:7" ht="12">
      <c r="F370" s="1"/>
      <c r="G370" s="14"/>
    </row>
    <row r="371" spans="6:7" ht="12">
      <c r="F371" s="1"/>
      <c r="G371" s="14"/>
    </row>
    <row r="372" spans="6:7" ht="12">
      <c r="F372" s="1"/>
      <c r="G372" s="14"/>
    </row>
    <row r="373" spans="6:7" ht="12">
      <c r="F373" s="1"/>
      <c r="G373" s="14"/>
    </row>
    <row r="374" spans="6:7" ht="12">
      <c r="F374" s="1"/>
      <c r="G374" s="14"/>
    </row>
    <row r="375" spans="6:7" ht="12">
      <c r="F375" s="1"/>
      <c r="G375" s="14"/>
    </row>
    <row r="376" spans="6:7" ht="12">
      <c r="F376" s="1"/>
      <c r="G376" s="14"/>
    </row>
    <row r="377" spans="6:7" ht="12">
      <c r="F377" s="1"/>
      <c r="G377" s="14"/>
    </row>
    <row r="378" spans="6:7" ht="12">
      <c r="F378" s="1"/>
      <c r="G378" s="14"/>
    </row>
    <row r="379" spans="6:7" ht="12">
      <c r="F379" s="1"/>
      <c r="G379" s="14"/>
    </row>
    <row r="380" spans="6:7" ht="12">
      <c r="F380" s="1"/>
      <c r="G380" s="14"/>
    </row>
    <row r="381" spans="6:7" ht="12">
      <c r="F381" s="1"/>
      <c r="G381" s="14"/>
    </row>
    <row r="382" spans="6:7" ht="12">
      <c r="F382" s="1"/>
      <c r="G382" s="14"/>
    </row>
    <row r="383" spans="6:7" ht="12">
      <c r="F383" s="1"/>
      <c r="G383" s="14"/>
    </row>
    <row r="384" spans="6:7" ht="12">
      <c r="F384" s="1"/>
      <c r="G384" s="14"/>
    </row>
    <row r="385" spans="6:7" ht="12">
      <c r="F385" s="1"/>
      <c r="G385" s="14"/>
    </row>
    <row r="386" spans="6:7" ht="12">
      <c r="F386" s="1"/>
      <c r="G386" s="14"/>
    </row>
    <row r="387" spans="6:7" ht="12">
      <c r="F387" s="1"/>
      <c r="G387" s="14"/>
    </row>
    <row r="388" spans="6:7" ht="12">
      <c r="F388" s="1"/>
      <c r="G388" s="14"/>
    </row>
    <row r="389" spans="6:7" ht="12">
      <c r="F389" s="1"/>
      <c r="G389" s="14"/>
    </row>
    <row r="390" spans="6:7" ht="12">
      <c r="F390" s="1"/>
      <c r="G390" s="14"/>
    </row>
    <row r="391" spans="6:7" ht="12">
      <c r="F391" s="1"/>
      <c r="G391" s="14"/>
    </row>
    <row r="392" spans="6:7" ht="12">
      <c r="F392" s="1"/>
      <c r="G392" s="14"/>
    </row>
    <row r="393" spans="6:7" ht="12">
      <c r="F393" s="1"/>
      <c r="G393" s="14"/>
    </row>
    <row r="394" spans="6:7" ht="12">
      <c r="F394" s="1"/>
      <c r="G394" s="14"/>
    </row>
    <row r="395" spans="6:7" ht="12">
      <c r="F395" s="1"/>
      <c r="G395" s="14"/>
    </row>
    <row r="396" spans="6:7" ht="12">
      <c r="F396" s="1"/>
      <c r="G396" s="14"/>
    </row>
    <row r="397" spans="6:7" ht="12">
      <c r="F397" s="1"/>
      <c r="G397" s="14"/>
    </row>
    <row r="398" spans="6:7" ht="12">
      <c r="F398" s="1"/>
      <c r="G398" s="14"/>
    </row>
    <row r="399" spans="6:7" ht="12">
      <c r="F399" s="1"/>
      <c r="G399" s="14"/>
    </row>
    <row r="400" spans="6:7" ht="12">
      <c r="F400" s="1"/>
      <c r="G400" s="14"/>
    </row>
    <row r="401" spans="6:7" ht="12">
      <c r="F401" s="1"/>
      <c r="G401" s="14"/>
    </row>
    <row r="402" spans="6:7" ht="12">
      <c r="F402" s="1"/>
      <c r="G402" s="14"/>
    </row>
    <row r="403" spans="6:7" ht="12">
      <c r="F403" s="1"/>
      <c r="G403" s="14"/>
    </row>
    <row r="404" spans="6:7" ht="12">
      <c r="F404" s="1"/>
      <c r="G404" s="14"/>
    </row>
    <row r="405" spans="6:7" ht="12">
      <c r="F405" s="1"/>
      <c r="G405" s="14"/>
    </row>
    <row r="406" spans="6:7" ht="12">
      <c r="F406" s="1"/>
      <c r="G406" s="14"/>
    </row>
    <row r="407" spans="6:7" ht="12">
      <c r="F407" s="1"/>
      <c r="G407" s="14"/>
    </row>
    <row r="408" spans="6:7" ht="12">
      <c r="F408" s="1"/>
      <c r="G408" s="14"/>
    </row>
    <row r="409" spans="6:7" ht="12">
      <c r="F409" s="1"/>
      <c r="G409" s="14"/>
    </row>
    <row r="410" spans="6:7" ht="12">
      <c r="F410" s="1"/>
      <c r="G410" s="14"/>
    </row>
    <row r="411" spans="6:7" ht="12">
      <c r="F411" s="1"/>
      <c r="G411" s="14"/>
    </row>
    <row r="412" spans="6:7" ht="12">
      <c r="F412" s="1"/>
      <c r="G412" s="14"/>
    </row>
    <row r="413" spans="6:7" ht="12">
      <c r="F413" s="1"/>
      <c r="G413" s="14"/>
    </row>
    <row r="414" spans="6:7" ht="12">
      <c r="F414" s="1"/>
      <c r="G414" s="14"/>
    </row>
    <row r="415" spans="6:7" ht="12">
      <c r="F415" s="1"/>
      <c r="G415" s="14"/>
    </row>
    <row r="416" spans="6:7" ht="12">
      <c r="F416" s="1"/>
      <c r="G416" s="14"/>
    </row>
    <row r="417" spans="6:7" ht="12">
      <c r="F417" s="1"/>
      <c r="G417" s="14"/>
    </row>
    <row r="418" spans="6:7" ht="12">
      <c r="F418" s="1"/>
      <c r="G418" s="14"/>
    </row>
    <row r="419" spans="6:7" ht="12">
      <c r="F419" s="1"/>
      <c r="G419" s="14"/>
    </row>
    <row r="420" spans="6:7" ht="12">
      <c r="F420" s="1"/>
      <c r="G420" s="14"/>
    </row>
    <row r="421" spans="6:7" ht="12">
      <c r="F421" s="1"/>
      <c r="G421" s="14"/>
    </row>
    <row r="422" spans="6:7" ht="12">
      <c r="F422" s="1"/>
      <c r="G422" s="14"/>
    </row>
    <row r="423" spans="6:7" ht="12">
      <c r="F423" s="1"/>
      <c r="G423" s="14"/>
    </row>
    <row r="424" spans="6:7" ht="12">
      <c r="F424" s="1"/>
      <c r="G424" s="14"/>
    </row>
    <row r="425" spans="6:7" ht="12">
      <c r="F425" s="1"/>
      <c r="G425" s="14"/>
    </row>
    <row r="426" spans="6:7" ht="12">
      <c r="F426" s="1"/>
      <c r="G426" s="14"/>
    </row>
    <row r="427" spans="6:7" ht="12">
      <c r="F427" s="1"/>
      <c r="G427" s="14"/>
    </row>
    <row r="428" spans="6:7" ht="12">
      <c r="F428" s="1"/>
      <c r="G428" s="14"/>
    </row>
    <row r="429" spans="6:7" ht="12">
      <c r="F429" s="1"/>
      <c r="G429" s="14"/>
    </row>
    <row r="430" spans="6:7" ht="12">
      <c r="F430" s="1"/>
      <c r="G430" s="14"/>
    </row>
    <row r="431" spans="6:7" ht="12">
      <c r="F431" s="1"/>
      <c r="G431" s="14"/>
    </row>
    <row r="432" spans="6:7" ht="12">
      <c r="F432" s="1"/>
      <c r="G432" s="14"/>
    </row>
    <row r="433" spans="6:7" ht="12">
      <c r="F433" s="1"/>
      <c r="G433" s="14"/>
    </row>
    <row r="434" spans="6:7" ht="12">
      <c r="F434" s="1"/>
      <c r="G434" s="14"/>
    </row>
    <row r="435" spans="6:7" ht="12">
      <c r="F435" s="1"/>
      <c r="G435" s="14"/>
    </row>
    <row r="436" spans="6:7" ht="12">
      <c r="F436" s="1"/>
      <c r="G436" s="14"/>
    </row>
    <row r="437" spans="6:7" ht="12">
      <c r="F437" s="1"/>
      <c r="G437" s="14"/>
    </row>
    <row r="438" spans="6:7" ht="12">
      <c r="F438" s="1"/>
      <c r="G438" s="14"/>
    </row>
    <row r="439" spans="6:7" ht="12">
      <c r="F439" s="1"/>
      <c r="G439" s="14"/>
    </row>
    <row r="440" spans="6:7" ht="12">
      <c r="F440" s="1"/>
      <c r="G440" s="14"/>
    </row>
    <row r="441" spans="6:7" ht="12">
      <c r="F441" s="1"/>
      <c r="G441" s="14"/>
    </row>
    <row r="442" spans="6:7" ht="12">
      <c r="F442" s="1"/>
      <c r="G442" s="14"/>
    </row>
    <row r="443" spans="6:7" ht="12">
      <c r="F443" s="1"/>
      <c r="G443" s="14"/>
    </row>
    <row r="444" spans="6:7" ht="12">
      <c r="F444" s="1"/>
      <c r="G444" s="14"/>
    </row>
    <row r="445" spans="6:7" ht="12">
      <c r="F445" s="1"/>
      <c r="G445" s="14"/>
    </row>
    <row r="446" spans="6:7" ht="12">
      <c r="F446" s="1"/>
      <c r="G446" s="14"/>
    </row>
    <row r="447" spans="6:7" ht="12">
      <c r="F447" s="1"/>
      <c r="G447" s="14"/>
    </row>
    <row r="448" spans="6:7" ht="12">
      <c r="F448" s="1"/>
      <c r="G448" s="14"/>
    </row>
    <row r="449" spans="6:7" ht="12">
      <c r="F449" s="1"/>
      <c r="G449" s="14"/>
    </row>
    <row r="450" spans="6:7" ht="12">
      <c r="F450" s="1"/>
      <c r="G450" s="14"/>
    </row>
    <row r="451" spans="6:7" ht="12">
      <c r="F451" s="1"/>
      <c r="G451" s="14"/>
    </row>
    <row r="452" spans="6:7" ht="12">
      <c r="F452" s="1"/>
      <c r="G452" s="14"/>
    </row>
    <row r="453" spans="6:7" ht="12">
      <c r="F453" s="1"/>
      <c r="G453" s="14"/>
    </row>
    <row r="454" spans="6:7" ht="12">
      <c r="F454" s="1"/>
      <c r="G454" s="14"/>
    </row>
    <row r="455" spans="6:7" ht="12">
      <c r="F455" s="1"/>
      <c r="G455" s="14"/>
    </row>
    <row r="456" spans="6:7" ht="12">
      <c r="F456" s="1"/>
      <c r="G456" s="14"/>
    </row>
    <row r="457" spans="6:7" ht="12">
      <c r="F457" s="1"/>
      <c r="G457" s="14"/>
    </row>
    <row r="458" spans="6:7" ht="12">
      <c r="F458" s="1"/>
      <c r="G458" s="14"/>
    </row>
    <row r="459" spans="6:7" ht="12">
      <c r="F459" s="1"/>
      <c r="G459" s="14"/>
    </row>
    <row r="460" spans="6:7" ht="12">
      <c r="F460" s="1"/>
      <c r="G460" s="14"/>
    </row>
    <row r="461" spans="6:7" ht="12">
      <c r="F461" s="1"/>
      <c r="G461" s="14"/>
    </row>
    <row r="462" spans="6:7" ht="12">
      <c r="F462" s="1"/>
      <c r="G462" s="14"/>
    </row>
    <row r="463" spans="6:7" ht="12">
      <c r="F463" s="1"/>
      <c r="G463" s="14"/>
    </row>
    <row r="464" spans="6:7" ht="12">
      <c r="F464" s="1"/>
      <c r="G464" s="14"/>
    </row>
    <row r="465" spans="6:7" ht="12">
      <c r="F465" s="1"/>
      <c r="G465" s="14"/>
    </row>
    <row r="466" spans="6:7" ht="12">
      <c r="F466" s="1"/>
      <c r="G466" s="14"/>
    </row>
    <row r="467" spans="6:7" ht="12">
      <c r="F467" s="1"/>
      <c r="G467" s="14"/>
    </row>
    <row r="468" spans="6:7" ht="12">
      <c r="F468" s="1"/>
      <c r="G468" s="14"/>
    </row>
    <row r="469" spans="6:7" ht="12">
      <c r="F469" s="1"/>
      <c r="G469" s="14"/>
    </row>
    <row r="470" spans="6:7" ht="12">
      <c r="F470" s="1"/>
      <c r="G470" s="14"/>
    </row>
    <row r="471" spans="6:7" ht="12">
      <c r="F471" s="1"/>
      <c r="G471" s="14"/>
    </row>
    <row r="472" spans="6:7" ht="12">
      <c r="F472" s="1"/>
      <c r="G472" s="14"/>
    </row>
    <row r="473" spans="6:7" ht="12">
      <c r="F473" s="1"/>
      <c r="G473" s="14"/>
    </row>
    <row r="474" spans="6:7" ht="12">
      <c r="F474" s="1"/>
      <c r="G474" s="14"/>
    </row>
    <row r="475" spans="6:7" ht="12">
      <c r="F475" s="1"/>
      <c r="G475" s="14"/>
    </row>
    <row r="476" spans="6:7" ht="12">
      <c r="F476" s="1"/>
      <c r="G476" s="14"/>
    </row>
    <row r="477" spans="6:7" ht="12">
      <c r="F477" s="1"/>
      <c r="G477" s="14"/>
    </row>
    <row r="478" spans="6:7" ht="12">
      <c r="F478" s="1"/>
      <c r="G478" s="14"/>
    </row>
    <row r="479" spans="6:7" ht="12">
      <c r="F479" s="1"/>
      <c r="G479" s="14"/>
    </row>
    <row r="480" spans="6:7" ht="12">
      <c r="F480" s="1"/>
      <c r="G480" s="14"/>
    </row>
    <row r="481" spans="6:7" ht="12">
      <c r="F481" s="1"/>
      <c r="G481" s="14"/>
    </row>
    <row r="482" spans="6:7" ht="12">
      <c r="F482" s="1"/>
      <c r="G482" s="14"/>
    </row>
    <row r="483" spans="6:7" ht="12">
      <c r="F483" s="1"/>
      <c r="G483" s="14"/>
    </row>
    <row r="484" spans="6:7" ht="12">
      <c r="F484" s="1"/>
      <c r="G484" s="14"/>
    </row>
    <row r="485" spans="6:7" ht="12">
      <c r="F485" s="1"/>
      <c r="G485" s="14"/>
    </row>
    <row r="486" spans="6:7" ht="12">
      <c r="F486" s="1"/>
      <c r="G486" s="14"/>
    </row>
    <row r="487" spans="6:7" ht="12">
      <c r="F487" s="1"/>
      <c r="G487" s="14"/>
    </row>
    <row r="488" spans="6:7" ht="12">
      <c r="F488" s="1"/>
      <c r="G488" s="14"/>
    </row>
    <row r="489" spans="6:7" ht="12">
      <c r="F489" s="1"/>
      <c r="G489" s="14"/>
    </row>
    <row r="490" spans="6:7" ht="12">
      <c r="F490" s="1"/>
      <c r="G490" s="14"/>
    </row>
    <row r="491" spans="6:7" ht="12">
      <c r="F491" s="1"/>
      <c r="G491" s="14"/>
    </row>
    <row r="492" spans="6:7" ht="12">
      <c r="F492" s="1"/>
      <c r="G492" s="14"/>
    </row>
    <row r="493" spans="6:7" ht="12">
      <c r="F493" s="1"/>
      <c r="G493" s="14"/>
    </row>
    <row r="494" spans="6:7" ht="12">
      <c r="F494" s="1"/>
      <c r="G494" s="14"/>
    </row>
    <row r="495" spans="6:7" ht="12">
      <c r="F495" s="1"/>
      <c r="G495" s="14"/>
    </row>
    <row r="496" spans="6:7" ht="12">
      <c r="F496" s="1"/>
      <c r="G496" s="14"/>
    </row>
    <row r="497" spans="6:7" ht="12">
      <c r="F497" s="1"/>
      <c r="G497" s="14"/>
    </row>
    <row r="498" spans="6:7" ht="12">
      <c r="F498" s="1"/>
      <c r="G498" s="14"/>
    </row>
    <row r="499" spans="6:7" ht="12">
      <c r="F499" s="1"/>
      <c r="G499" s="14"/>
    </row>
    <row r="500" spans="6:7" ht="12">
      <c r="F500" s="1"/>
      <c r="G500" s="14"/>
    </row>
    <row r="501" spans="6:7" ht="12">
      <c r="F501" s="1"/>
      <c r="G501" s="14"/>
    </row>
    <row r="502" spans="6:7" ht="12">
      <c r="F502" s="1"/>
      <c r="G502" s="14"/>
    </row>
    <row r="503" spans="6:7" ht="12">
      <c r="F503" s="1"/>
      <c r="G503" s="14"/>
    </row>
    <row r="504" spans="6:7" ht="12">
      <c r="F504" s="1"/>
      <c r="G504" s="14"/>
    </row>
    <row r="505" spans="6:7" ht="12">
      <c r="F505" s="1"/>
      <c r="G505" s="14"/>
    </row>
    <row r="506" spans="6:7" ht="12">
      <c r="F506" s="1"/>
      <c r="G506" s="14"/>
    </row>
    <row r="507" spans="6:7" ht="12">
      <c r="F507" s="1"/>
      <c r="G507" s="14"/>
    </row>
    <row r="508" spans="6:7" ht="12">
      <c r="F508" s="1"/>
      <c r="G508" s="14"/>
    </row>
    <row r="509" spans="6:7" ht="12">
      <c r="F509" s="1"/>
      <c r="G509" s="14"/>
    </row>
    <row r="510" spans="6:7" ht="12">
      <c r="F510" s="1"/>
      <c r="G510" s="14"/>
    </row>
    <row r="511" spans="6:7" ht="12">
      <c r="F511" s="1"/>
      <c r="G511" s="14"/>
    </row>
    <row r="512" spans="6:7" ht="12">
      <c r="F512" s="1"/>
      <c r="G512" s="14"/>
    </row>
    <row r="513" spans="6:7" ht="12">
      <c r="F513" s="1"/>
      <c r="G513" s="14"/>
    </row>
    <row r="514" spans="6:7" ht="12">
      <c r="F514" s="1"/>
      <c r="G514" s="14"/>
    </row>
    <row r="515" spans="6:7" ht="12">
      <c r="F515" s="1"/>
      <c r="G515" s="14"/>
    </row>
    <row r="516" spans="6:7" ht="12">
      <c r="F516" s="1"/>
      <c r="G516" s="14"/>
    </row>
    <row r="517" spans="6:7" ht="12">
      <c r="F517" s="1"/>
      <c r="G517" s="14"/>
    </row>
    <row r="518" spans="6:7" ht="12">
      <c r="F518" s="1"/>
      <c r="G518" s="14"/>
    </row>
    <row r="519" spans="6:7" ht="12">
      <c r="F519" s="1"/>
      <c r="G519" s="14"/>
    </row>
    <row r="520" spans="6:7" ht="12">
      <c r="F520" s="1"/>
      <c r="G520" s="14"/>
    </row>
    <row r="521" spans="6:7" ht="12">
      <c r="F521" s="1"/>
      <c r="G521" s="14"/>
    </row>
    <row r="522" spans="6:7" ht="12">
      <c r="F522" s="1"/>
      <c r="G522" s="14"/>
    </row>
    <row r="523" spans="6:7" ht="12">
      <c r="F523" s="1"/>
      <c r="G523" s="14"/>
    </row>
    <row r="524" spans="6:7" ht="12">
      <c r="F524" s="1"/>
      <c r="G524" s="14"/>
    </row>
    <row r="525" spans="6:7" ht="12">
      <c r="F525" s="1"/>
      <c r="G525" s="14"/>
    </row>
    <row r="526" spans="6:7" ht="12">
      <c r="F526" s="1"/>
      <c r="G526" s="14"/>
    </row>
    <row r="527" spans="6:7" ht="12">
      <c r="F527" s="1"/>
      <c r="G527" s="14"/>
    </row>
    <row r="528" spans="6:7" ht="12">
      <c r="F528" s="1"/>
      <c r="G528" s="14"/>
    </row>
    <row r="529" spans="6:7" ht="12">
      <c r="F529" s="1"/>
      <c r="G529" s="14"/>
    </row>
    <row r="530" spans="6:7" ht="12">
      <c r="F530" s="1"/>
      <c r="G530" s="14"/>
    </row>
    <row r="531" spans="6:7" ht="12">
      <c r="F531" s="1"/>
      <c r="G531" s="14"/>
    </row>
    <row r="532" spans="6:7" ht="12">
      <c r="F532" s="1"/>
      <c r="G532" s="14"/>
    </row>
    <row r="533" spans="6:7" ht="12">
      <c r="F533" s="1"/>
      <c r="G533" s="14"/>
    </row>
    <row r="534" spans="6:7" ht="12">
      <c r="F534" s="1"/>
      <c r="G534" s="14"/>
    </row>
    <row r="535" spans="6:7" ht="12">
      <c r="F535" s="1"/>
      <c r="G535" s="14"/>
    </row>
    <row r="536" spans="6:7" ht="12">
      <c r="F536" s="1"/>
      <c r="G536" s="14"/>
    </row>
    <row r="537" spans="6:7" ht="12">
      <c r="F537" s="1"/>
      <c r="G537" s="14"/>
    </row>
    <row r="538" spans="6:7" ht="12">
      <c r="F538" s="1"/>
      <c r="G538" s="14"/>
    </row>
    <row r="539" spans="6:7" ht="12">
      <c r="F539" s="1"/>
      <c r="G539" s="14"/>
    </row>
    <row r="540" spans="6:7" ht="12">
      <c r="F540" s="1"/>
      <c r="G540" s="14"/>
    </row>
    <row r="541" spans="6:7" ht="12">
      <c r="F541" s="1"/>
      <c r="G541" s="14"/>
    </row>
    <row r="542" spans="6:7" ht="12">
      <c r="F542" s="1"/>
      <c r="G542" s="14"/>
    </row>
    <row r="543" spans="6:7" ht="12">
      <c r="F543" s="1"/>
      <c r="G543" s="14"/>
    </row>
    <row r="544" spans="6:7" ht="12">
      <c r="F544" s="1"/>
      <c r="G544" s="14"/>
    </row>
    <row r="545" spans="6:7" ht="12">
      <c r="F545" s="1"/>
      <c r="G545" s="14"/>
    </row>
    <row r="546" spans="6:7" ht="12">
      <c r="F546" s="1"/>
      <c r="G546" s="14"/>
    </row>
    <row r="547" spans="6:7" ht="12">
      <c r="F547" s="1"/>
      <c r="G547" s="14"/>
    </row>
    <row r="548" spans="6:7" ht="12">
      <c r="F548" s="1"/>
      <c r="G548" s="14"/>
    </row>
    <row r="549" spans="6:7" ht="12">
      <c r="F549" s="1"/>
      <c r="G549" s="14"/>
    </row>
    <row r="550" spans="6:7" ht="12">
      <c r="F550" s="1"/>
      <c r="G550" s="14"/>
    </row>
    <row r="551" spans="6:7" ht="12">
      <c r="F551" s="1"/>
      <c r="G551" s="14"/>
    </row>
    <row r="552" spans="6:7" ht="12">
      <c r="F552" s="1"/>
      <c r="G552" s="14"/>
    </row>
    <row r="553" spans="6:7" ht="12">
      <c r="F553" s="1"/>
      <c r="G553" s="14"/>
    </row>
    <row r="554" spans="6:7" ht="12">
      <c r="F554" s="1"/>
      <c r="G554" s="14"/>
    </row>
    <row r="555" spans="6:7" ht="12">
      <c r="F555" s="1"/>
      <c r="G555" s="14"/>
    </row>
    <row r="556" spans="6:7" ht="12">
      <c r="F556" s="1"/>
      <c r="G556" s="14"/>
    </row>
    <row r="557" spans="6:7" ht="12">
      <c r="F557" s="1"/>
      <c r="G557" s="14"/>
    </row>
    <row r="558" spans="6:7" ht="12">
      <c r="F558" s="1"/>
      <c r="G558" s="14"/>
    </row>
    <row r="559" spans="6:7" ht="12">
      <c r="F559" s="1"/>
      <c r="G559" s="14"/>
    </row>
    <row r="560" spans="6:7" ht="12">
      <c r="F560" s="1"/>
      <c r="G560" s="14"/>
    </row>
    <row r="561" spans="6:7" ht="12">
      <c r="F561" s="1"/>
      <c r="G561" s="14"/>
    </row>
    <row r="562" spans="6:7" ht="12">
      <c r="F562" s="1"/>
      <c r="G562" s="14"/>
    </row>
    <row r="563" spans="6:7" ht="12">
      <c r="F563" s="1"/>
      <c r="G563" s="14"/>
    </row>
    <row r="564" spans="6:7" ht="12">
      <c r="F564" s="1"/>
      <c r="G564" s="14"/>
    </row>
    <row r="565" spans="6:7" ht="12">
      <c r="F565" s="1"/>
      <c r="G565" s="14"/>
    </row>
    <row r="566" spans="6:7" ht="12">
      <c r="F566" s="1"/>
      <c r="G566" s="14"/>
    </row>
    <row r="567" spans="6:7" ht="12">
      <c r="F567" s="1"/>
      <c r="G567" s="14"/>
    </row>
    <row r="568" spans="6:7" ht="12">
      <c r="F568" s="1"/>
      <c r="G568" s="14"/>
    </row>
    <row r="569" spans="6:7" ht="12">
      <c r="F569" s="1"/>
      <c r="G569" s="14"/>
    </row>
    <row r="570" spans="6:7" ht="12">
      <c r="F570" s="1"/>
      <c r="G570" s="14"/>
    </row>
    <row r="571" spans="6:7" ht="12">
      <c r="F571" s="1"/>
      <c r="G571" s="14"/>
    </row>
    <row r="572" spans="6:7" ht="12">
      <c r="F572" s="1"/>
      <c r="G572" s="14"/>
    </row>
    <row r="573" spans="6:7" ht="12">
      <c r="F573" s="1"/>
      <c r="G573" s="14"/>
    </row>
    <row r="574" spans="6:7" ht="12">
      <c r="F574" s="1"/>
      <c r="G574" s="14"/>
    </row>
    <row r="575" spans="6:7" ht="12">
      <c r="F575" s="1"/>
      <c r="G575" s="14"/>
    </row>
    <row r="576" spans="6:7" ht="12">
      <c r="F576" s="1"/>
      <c r="G576" s="14"/>
    </row>
    <row r="577" spans="6:7" ht="12">
      <c r="F577" s="1"/>
      <c r="G577" s="14"/>
    </row>
    <row r="578" spans="6:7" ht="12">
      <c r="F578" s="1"/>
      <c r="G578" s="14"/>
    </row>
    <row r="579" spans="6:7" ht="12">
      <c r="F579" s="1"/>
      <c r="G579" s="14"/>
    </row>
    <row r="580" spans="6:7" ht="12">
      <c r="F580" s="1"/>
      <c r="G580" s="14"/>
    </row>
    <row r="581" spans="6:7" ht="12">
      <c r="F581" s="1"/>
      <c r="G581" s="14"/>
    </row>
    <row r="582" spans="6:7" ht="12">
      <c r="F582" s="1"/>
      <c r="G582" s="14"/>
    </row>
    <row r="583" spans="6:7" ht="12">
      <c r="F583" s="1"/>
      <c r="G583" s="14"/>
    </row>
    <row r="584" spans="6:7" ht="12">
      <c r="F584" s="1"/>
      <c r="G584" s="14"/>
    </row>
    <row r="585" spans="6:7" ht="12">
      <c r="F585" s="1"/>
      <c r="G585" s="14"/>
    </row>
    <row r="586" spans="6:7" ht="12">
      <c r="F586" s="1"/>
      <c r="G586" s="14"/>
    </row>
    <row r="587" spans="6:7" ht="12">
      <c r="F587" s="1"/>
      <c r="G587" s="14"/>
    </row>
    <row r="588" spans="6:7" ht="12">
      <c r="F588" s="1"/>
      <c r="G588" s="14"/>
    </row>
    <row r="589" spans="6:7" ht="12">
      <c r="F589" s="1"/>
      <c r="G589" s="14"/>
    </row>
    <row r="590" spans="6:7" ht="12">
      <c r="F590" s="1"/>
      <c r="G590" s="14"/>
    </row>
    <row r="591" spans="6:7" ht="12">
      <c r="F591" s="1"/>
      <c r="G591" s="14"/>
    </row>
    <row r="592" spans="6:7" ht="12">
      <c r="F592" s="1"/>
      <c r="G592" s="14"/>
    </row>
    <row r="593" spans="6:7" ht="12">
      <c r="F593" s="1"/>
      <c r="G593" s="14"/>
    </row>
    <row r="594" spans="6:7" ht="12">
      <c r="F594" s="1"/>
      <c r="G594" s="14"/>
    </row>
    <row r="595" spans="6:7" ht="12">
      <c r="F595" s="1"/>
      <c r="G595" s="14"/>
    </row>
    <row r="596" spans="6:7" ht="12">
      <c r="F596" s="1"/>
      <c r="G596" s="14"/>
    </row>
    <row r="597" spans="6:7" ht="12">
      <c r="F597" s="1"/>
      <c r="G597" s="14"/>
    </row>
    <row r="598" spans="6:7" ht="12">
      <c r="F598" s="1"/>
      <c r="G598" s="14"/>
    </row>
    <row r="599" spans="6:7" ht="12">
      <c r="F599" s="1"/>
      <c r="G599" s="14"/>
    </row>
    <row r="600" spans="6:7" ht="12">
      <c r="F600" s="1"/>
      <c r="G600" s="14"/>
    </row>
    <row r="601" spans="6:7" ht="12">
      <c r="F601" s="1"/>
      <c r="G601" s="14"/>
    </row>
    <row r="602" spans="6:7" ht="12">
      <c r="F602" s="1"/>
      <c r="G602" s="14"/>
    </row>
    <row r="603" spans="6:7" ht="12">
      <c r="F603" s="1"/>
      <c r="G603" s="14"/>
    </row>
    <row r="604" spans="6:7" ht="12">
      <c r="F604" s="1"/>
      <c r="G604" s="14"/>
    </row>
    <row r="605" spans="6:7" ht="12">
      <c r="F605" s="1"/>
      <c r="G605" s="14"/>
    </row>
    <row r="606" spans="6:7" ht="12">
      <c r="F606" s="1"/>
      <c r="G606" s="14"/>
    </row>
    <row r="607" spans="6:7" ht="12">
      <c r="F607" s="1"/>
      <c r="G607" s="14"/>
    </row>
    <row r="608" spans="6:7" ht="12">
      <c r="F608" s="1"/>
      <c r="G608" s="14"/>
    </row>
    <row r="609" spans="6:7" ht="12">
      <c r="F609" s="1"/>
      <c r="G609" s="14"/>
    </row>
    <row r="610" spans="6:7" ht="12">
      <c r="F610" s="1"/>
      <c r="G610" s="14"/>
    </row>
    <row r="611" spans="6:7" ht="12">
      <c r="F611" s="1"/>
      <c r="G611" s="14"/>
    </row>
    <row r="612" spans="6:7" ht="12">
      <c r="F612" s="1"/>
      <c r="G612" s="14"/>
    </row>
    <row r="613" spans="6:7" ht="12">
      <c r="F613" s="1"/>
      <c r="G613" s="14"/>
    </row>
    <row r="614" spans="6:7" ht="12">
      <c r="F614" s="1"/>
      <c r="G614" s="14"/>
    </row>
    <row r="615" spans="6:7" ht="12">
      <c r="F615" s="1"/>
      <c r="G615" s="14"/>
    </row>
    <row r="616" spans="6:7" ht="12">
      <c r="F616" s="1"/>
      <c r="G616" s="14"/>
    </row>
    <row r="617" spans="6:7" ht="12">
      <c r="F617" s="1"/>
      <c r="G617" s="14"/>
    </row>
    <row r="618" spans="6:7" ht="12">
      <c r="F618" s="1"/>
      <c r="G618" s="14"/>
    </row>
    <row r="619" spans="6:7" ht="12">
      <c r="F619" s="1"/>
      <c r="G619" s="14"/>
    </row>
    <row r="620" spans="6:7" ht="12">
      <c r="F620" s="1"/>
      <c r="G620" s="14"/>
    </row>
    <row r="621" spans="6:7" ht="12">
      <c r="F621" s="1"/>
      <c r="G621" s="14"/>
    </row>
    <row r="622" spans="6:7" ht="12">
      <c r="F622" s="1"/>
      <c r="G622" s="14"/>
    </row>
    <row r="623" spans="6:7" ht="12">
      <c r="F623" s="1"/>
      <c r="G623" s="14"/>
    </row>
    <row r="624" spans="6:7" ht="12">
      <c r="F624" s="1"/>
      <c r="G624" s="14"/>
    </row>
    <row r="625" spans="6:7" ht="12">
      <c r="F625" s="1"/>
      <c r="G625" s="14"/>
    </row>
    <row r="626" spans="6:7" ht="12">
      <c r="F626" s="1"/>
      <c r="G626" s="14"/>
    </row>
    <row r="627" spans="6:7" ht="12">
      <c r="F627" s="1"/>
      <c r="G627" s="14"/>
    </row>
    <row r="628" spans="6:7" ht="12">
      <c r="F628" s="1"/>
      <c r="G628" s="14"/>
    </row>
    <row r="629" spans="6:7" ht="12">
      <c r="F629" s="1"/>
      <c r="G629" s="14"/>
    </row>
    <row r="630" spans="6:7" ht="12">
      <c r="F630" s="1"/>
      <c r="G630" s="14"/>
    </row>
    <row r="631" spans="6:7" ht="12">
      <c r="F631" s="1"/>
      <c r="G631" s="14"/>
    </row>
    <row r="632" spans="6:7" ht="12">
      <c r="F632" s="1"/>
      <c r="G632" s="14"/>
    </row>
    <row r="633" spans="6:7" ht="12">
      <c r="F633" s="1"/>
      <c r="G633" s="14"/>
    </row>
    <row r="634" spans="6:7" ht="12">
      <c r="F634" s="1"/>
      <c r="G634" s="14"/>
    </row>
    <row r="635" spans="6:7" ht="12">
      <c r="F635" s="1"/>
      <c r="G635" s="14"/>
    </row>
    <row r="636" spans="6:7" ht="12">
      <c r="F636" s="1"/>
      <c r="G636" s="14"/>
    </row>
    <row r="637" spans="6:7" ht="12">
      <c r="F637" s="1"/>
      <c r="G637" s="14"/>
    </row>
    <row r="638" spans="6:7" ht="12">
      <c r="F638" s="1"/>
      <c r="G638" s="14"/>
    </row>
    <row r="639" spans="6:7" ht="12">
      <c r="F639" s="1"/>
      <c r="G639" s="14"/>
    </row>
    <row r="640" spans="6:7" ht="12">
      <c r="F640" s="1"/>
      <c r="G640" s="14"/>
    </row>
    <row r="641" spans="6:7" ht="12">
      <c r="F641" s="1"/>
      <c r="G641" s="14"/>
    </row>
    <row r="642" spans="6:7" ht="12">
      <c r="F642" s="1"/>
      <c r="G642" s="14"/>
    </row>
    <row r="643" spans="6:7" ht="12">
      <c r="F643" s="1"/>
      <c r="G643" s="14"/>
    </row>
    <row r="644" spans="6:7" ht="12">
      <c r="F644" s="1"/>
      <c r="G644" s="14"/>
    </row>
    <row r="645" spans="6:7" ht="12">
      <c r="F645" s="1"/>
      <c r="G645" s="14"/>
    </row>
    <row r="646" spans="6:7" ht="12">
      <c r="F646" s="1"/>
      <c r="G646" s="14"/>
    </row>
    <row r="647" spans="6:7" ht="12">
      <c r="F647" s="1"/>
      <c r="G647" s="14"/>
    </row>
    <row r="648" spans="6:7" ht="12">
      <c r="F648" s="1"/>
      <c r="G648" s="14"/>
    </row>
    <row r="649" spans="6:7" ht="12">
      <c r="F649" s="1"/>
      <c r="G649" s="14"/>
    </row>
    <row r="650" spans="6:7" ht="12">
      <c r="F650" s="1"/>
      <c r="G650" s="14"/>
    </row>
    <row r="651" spans="6:7" ht="12">
      <c r="F651" s="1"/>
      <c r="G651" s="14"/>
    </row>
    <row r="652" spans="6:7" ht="12">
      <c r="F652" s="1"/>
      <c r="G652" s="14"/>
    </row>
    <row r="653" spans="6:7" ht="12">
      <c r="F653" s="1"/>
      <c r="G653" s="14"/>
    </row>
    <row r="654" spans="6:7" ht="12">
      <c r="F654" s="1"/>
      <c r="G654" s="14"/>
    </row>
    <row r="655" ht="12">
      <c r="G655" s="14"/>
    </row>
    <row r="656" ht="12">
      <c r="G656" s="14"/>
    </row>
    <row r="657" ht="12">
      <c r="G657" s="14"/>
    </row>
    <row r="658" ht="12">
      <c r="G658" s="14"/>
    </row>
    <row r="659" ht="12">
      <c r="G659" s="14"/>
    </row>
    <row r="660" ht="12">
      <c r="G660" s="14"/>
    </row>
    <row r="661" ht="12">
      <c r="G661" s="14"/>
    </row>
    <row r="662" ht="12">
      <c r="G662" s="14"/>
    </row>
    <row r="663" ht="12">
      <c r="G663" s="14"/>
    </row>
    <row r="664" ht="12">
      <c r="G664" s="14"/>
    </row>
    <row r="665" ht="12">
      <c r="G665" s="14"/>
    </row>
    <row r="666" ht="12">
      <c r="G666" s="14"/>
    </row>
    <row r="667" ht="12">
      <c r="G667" s="14"/>
    </row>
    <row r="668" ht="12">
      <c r="G668" s="14"/>
    </row>
    <row r="669" ht="12">
      <c r="G669" s="14"/>
    </row>
    <row r="670" ht="12">
      <c r="G670" s="14"/>
    </row>
    <row r="671" ht="12">
      <c r="G671" s="14"/>
    </row>
    <row r="672" ht="12">
      <c r="G672" s="14"/>
    </row>
    <row r="673" ht="12">
      <c r="G673" s="14"/>
    </row>
    <row r="674" ht="12">
      <c r="G674" s="14"/>
    </row>
    <row r="675" ht="12">
      <c r="G675" s="14"/>
    </row>
    <row r="676" ht="12">
      <c r="G676" s="14"/>
    </row>
    <row r="677" ht="12">
      <c r="G677" s="14"/>
    </row>
    <row r="678" ht="12">
      <c r="G678" s="14"/>
    </row>
    <row r="679" ht="12">
      <c r="G679" s="14"/>
    </row>
    <row r="680" ht="12">
      <c r="G680" s="14"/>
    </row>
    <row r="681" ht="12">
      <c r="G681" s="14"/>
    </row>
    <row r="682" ht="12">
      <c r="G682" s="14"/>
    </row>
    <row r="683" ht="12">
      <c r="G683" s="14"/>
    </row>
    <row r="684" ht="12">
      <c r="G684" s="14"/>
    </row>
    <row r="685" ht="12">
      <c r="G685" s="14"/>
    </row>
    <row r="686" ht="12">
      <c r="G686" s="14"/>
    </row>
    <row r="687" ht="12">
      <c r="G687" s="14"/>
    </row>
    <row r="688" ht="12">
      <c r="G688" s="14"/>
    </row>
    <row r="689" ht="12">
      <c r="G689" s="14"/>
    </row>
    <row r="690" ht="12">
      <c r="G690" s="14"/>
    </row>
    <row r="691" ht="12">
      <c r="G691" s="14"/>
    </row>
    <row r="692" ht="12">
      <c r="G692" s="14"/>
    </row>
    <row r="693" ht="12">
      <c r="G693" s="14"/>
    </row>
    <row r="694" ht="12">
      <c r="G694" s="14"/>
    </row>
    <row r="695" ht="12">
      <c r="G695" s="14"/>
    </row>
    <row r="696" ht="12">
      <c r="G696" s="14"/>
    </row>
    <row r="697" ht="12">
      <c r="G697" s="14"/>
    </row>
    <row r="698" ht="12">
      <c r="G698" s="14"/>
    </row>
    <row r="699" ht="12">
      <c r="G699" s="14"/>
    </row>
    <row r="700" ht="12">
      <c r="G700" s="14"/>
    </row>
    <row r="701" ht="12">
      <c r="G701" s="14"/>
    </row>
    <row r="702" ht="12">
      <c r="G702" s="14"/>
    </row>
    <row r="703" ht="12">
      <c r="G703" s="14"/>
    </row>
    <row r="704" ht="12">
      <c r="G704" s="14"/>
    </row>
    <row r="705" ht="12">
      <c r="G705" s="14"/>
    </row>
    <row r="706" ht="12">
      <c r="G706" s="14"/>
    </row>
    <row r="707" ht="12">
      <c r="G707" s="14"/>
    </row>
    <row r="708" ht="12">
      <c r="G708" s="14"/>
    </row>
    <row r="709" ht="12">
      <c r="G709" s="14"/>
    </row>
    <row r="710" ht="12">
      <c r="G710" s="14"/>
    </row>
    <row r="711" ht="12">
      <c r="G711" s="14"/>
    </row>
    <row r="712" ht="12">
      <c r="G712" s="14"/>
    </row>
    <row r="713" ht="12">
      <c r="G713" s="14"/>
    </row>
    <row r="714" ht="12">
      <c r="G714" s="14"/>
    </row>
    <row r="715" ht="12">
      <c r="G715" s="14"/>
    </row>
    <row r="716" ht="12">
      <c r="G716" s="14"/>
    </row>
    <row r="717" ht="12">
      <c r="G717" s="14"/>
    </row>
    <row r="718" ht="12">
      <c r="G718" s="14"/>
    </row>
    <row r="719" ht="12">
      <c r="G719" s="14"/>
    </row>
    <row r="720" ht="12">
      <c r="G720" s="14"/>
    </row>
    <row r="721" ht="12">
      <c r="G721" s="14"/>
    </row>
    <row r="722" ht="12">
      <c r="G722" s="14"/>
    </row>
    <row r="723" ht="12">
      <c r="G723" s="14"/>
    </row>
    <row r="724" ht="12">
      <c r="G724" s="14"/>
    </row>
    <row r="725" ht="12">
      <c r="G725" s="14"/>
    </row>
    <row r="726" ht="12">
      <c r="G726" s="14"/>
    </row>
    <row r="727" ht="12">
      <c r="G727" s="14"/>
    </row>
    <row r="728" ht="12">
      <c r="G728" s="14"/>
    </row>
    <row r="729" ht="12">
      <c r="G729" s="14"/>
    </row>
    <row r="730" ht="12">
      <c r="G730" s="14"/>
    </row>
    <row r="731" ht="12">
      <c r="G731" s="14"/>
    </row>
    <row r="732" ht="12">
      <c r="G732" s="14"/>
    </row>
    <row r="733" ht="12">
      <c r="G733" s="14"/>
    </row>
    <row r="734" ht="12">
      <c r="G734" s="14"/>
    </row>
    <row r="735" ht="12">
      <c r="G735" s="14"/>
    </row>
    <row r="736" ht="12">
      <c r="G736" s="14"/>
    </row>
    <row r="737" ht="12">
      <c r="G737" s="14"/>
    </row>
    <row r="738" ht="12">
      <c r="G738" s="14"/>
    </row>
    <row r="739" ht="12">
      <c r="G739" s="14"/>
    </row>
    <row r="740" ht="12">
      <c r="G740" s="14"/>
    </row>
    <row r="741" ht="12">
      <c r="G741" s="14"/>
    </row>
    <row r="742" ht="12">
      <c r="G742" s="14"/>
    </row>
    <row r="743" ht="12">
      <c r="G743" s="14"/>
    </row>
    <row r="744" ht="12">
      <c r="G744" s="14"/>
    </row>
    <row r="745" ht="12">
      <c r="G745" s="14"/>
    </row>
    <row r="746" ht="12">
      <c r="G746" s="14"/>
    </row>
    <row r="747" ht="12">
      <c r="G747" s="14"/>
    </row>
    <row r="748" ht="12">
      <c r="G748" s="14"/>
    </row>
    <row r="749" ht="12">
      <c r="G749" s="14"/>
    </row>
    <row r="750" ht="12">
      <c r="G750" s="14"/>
    </row>
    <row r="751" ht="12">
      <c r="G751" s="14"/>
    </row>
    <row r="752" ht="12">
      <c r="G752" s="14"/>
    </row>
    <row r="753" ht="12">
      <c r="G753" s="14"/>
    </row>
    <row r="754" ht="12">
      <c r="G754" s="14"/>
    </row>
    <row r="755" ht="12">
      <c r="G755" s="14"/>
    </row>
    <row r="756" ht="12">
      <c r="G756" s="14"/>
    </row>
    <row r="757" ht="12">
      <c r="G757" s="14"/>
    </row>
    <row r="758" ht="12">
      <c r="G758" s="14"/>
    </row>
    <row r="759" ht="12">
      <c r="G759" s="14"/>
    </row>
    <row r="760" ht="12">
      <c r="G760" s="14"/>
    </row>
    <row r="761" ht="12">
      <c r="G761" s="14"/>
    </row>
    <row r="762" ht="12">
      <c r="G762" s="14"/>
    </row>
    <row r="763" ht="12">
      <c r="G763" s="14"/>
    </row>
    <row r="764" ht="12">
      <c r="G764" s="14"/>
    </row>
    <row r="765" ht="12">
      <c r="G765" s="14"/>
    </row>
    <row r="766" ht="12">
      <c r="G766" s="14"/>
    </row>
    <row r="767" ht="12">
      <c r="G767" s="14"/>
    </row>
    <row r="768" ht="12">
      <c r="G768" s="14"/>
    </row>
    <row r="769" ht="12">
      <c r="G769" s="14"/>
    </row>
    <row r="770" ht="12">
      <c r="G770" s="14"/>
    </row>
    <row r="771" ht="12">
      <c r="G771" s="14"/>
    </row>
    <row r="772" ht="12">
      <c r="G772" s="14"/>
    </row>
    <row r="773" ht="12">
      <c r="G773" s="14"/>
    </row>
    <row r="774" ht="12">
      <c r="G774" s="14"/>
    </row>
    <row r="775" ht="12">
      <c r="G775" s="14"/>
    </row>
    <row r="776" ht="12">
      <c r="G776" s="14"/>
    </row>
    <row r="777" ht="12">
      <c r="G777" s="14"/>
    </row>
    <row r="778" ht="12">
      <c r="G778" s="14"/>
    </row>
    <row r="779" ht="12">
      <c r="G779" s="14"/>
    </row>
    <row r="780" ht="12">
      <c r="G780" s="14"/>
    </row>
    <row r="781" ht="12">
      <c r="G781" s="14"/>
    </row>
    <row r="782" ht="12">
      <c r="G782" s="14"/>
    </row>
    <row r="783" ht="12">
      <c r="G783" s="14"/>
    </row>
    <row r="784" ht="12">
      <c r="G784" s="14"/>
    </row>
    <row r="785" ht="12">
      <c r="G785" s="14"/>
    </row>
    <row r="786" ht="12">
      <c r="G786" s="14"/>
    </row>
    <row r="787" ht="12">
      <c r="G787" s="14"/>
    </row>
    <row r="788" ht="12">
      <c r="G788" s="14"/>
    </row>
    <row r="789" ht="12">
      <c r="G789" s="14"/>
    </row>
    <row r="790" ht="12">
      <c r="G790" s="14"/>
    </row>
    <row r="791" ht="12">
      <c r="G791" s="14"/>
    </row>
    <row r="792" ht="12">
      <c r="G792" s="14"/>
    </row>
    <row r="793" ht="12">
      <c r="G793" s="14"/>
    </row>
    <row r="794" ht="12">
      <c r="G794" s="14"/>
    </row>
    <row r="795" ht="12">
      <c r="G795" s="14"/>
    </row>
    <row r="796" ht="12">
      <c r="G796" s="14"/>
    </row>
    <row r="797" ht="12">
      <c r="G797" s="14"/>
    </row>
    <row r="798" ht="12">
      <c r="G798" s="14"/>
    </row>
    <row r="799" ht="12">
      <c r="G799" s="14"/>
    </row>
    <row r="800" ht="12">
      <c r="G800" s="14"/>
    </row>
    <row r="801" ht="12">
      <c r="G801" s="14"/>
    </row>
    <row r="802" ht="12">
      <c r="G802" s="14"/>
    </row>
    <row r="803" ht="12">
      <c r="G803" s="14"/>
    </row>
    <row r="804" ht="12">
      <c r="G804" s="14"/>
    </row>
    <row r="805" ht="12">
      <c r="G805" s="14"/>
    </row>
    <row r="806" ht="12">
      <c r="G806" s="14"/>
    </row>
    <row r="807" ht="12">
      <c r="G807" s="14"/>
    </row>
    <row r="808" ht="12">
      <c r="G808" s="14"/>
    </row>
    <row r="809" ht="12">
      <c r="G809" s="14"/>
    </row>
    <row r="810" ht="12">
      <c r="G810" s="14"/>
    </row>
    <row r="811" ht="12">
      <c r="G811" s="14"/>
    </row>
    <row r="812" ht="12">
      <c r="G812" s="14"/>
    </row>
    <row r="813" ht="12">
      <c r="G813" s="14"/>
    </row>
    <row r="814" ht="12">
      <c r="G814" s="14"/>
    </row>
    <row r="815" ht="12">
      <c r="G815" s="14"/>
    </row>
    <row r="816" ht="12">
      <c r="G816" s="14"/>
    </row>
    <row r="817" ht="12">
      <c r="G817" s="14"/>
    </row>
    <row r="818" ht="12">
      <c r="G818" s="14"/>
    </row>
    <row r="819" ht="12">
      <c r="G819" s="14"/>
    </row>
    <row r="820" ht="12">
      <c r="G820" s="14"/>
    </row>
    <row r="821" ht="12">
      <c r="G821" s="14"/>
    </row>
    <row r="822" ht="12">
      <c r="G822" s="14"/>
    </row>
    <row r="823" ht="12">
      <c r="G823" s="14"/>
    </row>
    <row r="824" ht="12">
      <c r="G824" s="14"/>
    </row>
    <row r="825" ht="12">
      <c r="G825" s="14"/>
    </row>
    <row r="826" ht="12">
      <c r="G826" s="14"/>
    </row>
    <row r="827" ht="12">
      <c r="G827" s="14"/>
    </row>
    <row r="828" ht="12">
      <c r="G828" s="14"/>
    </row>
    <row r="829" ht="12">
      <c r="G829" s="14"/>
    </row>
    <row r="830" ht="12">
      <c r="G830" s="14"/>
    </row>
    <row r="831" ht="12">
      <c r="G831" s="14"/>
    </row>
    <row r="832" ht="12">
      <c r="G832" s="14"/>
    </row>
    <row r="833" ht="12">
      <c r="G833" s="14"/>
    </row>
    <row r="834" ht="12">
      <c r="G834" s="14"/>
    </row>
    <row r="835" ht="12">
      <c r="G835" s="14"/>
    </row>
    <row r="836" ht="12">
      <c r="G836" s="14"/>
    </row>
    <row r="837" ht="12">
      <c r="G837" s="14"/>
    </row>
    <row r="838" ht="12">
      <c r="G838" s="14"/>
    </row>
    <row r="839" ht="12">
      <c r="G839" s="14"/>
    </row>
    <row r="840" ht="12">
      <c r="G840" s="14"/>
    </row>
    <row r="841" ht="12">
      <c r="G841" s="14"/>
    </row>
    <row r="842" ht="12">
      <c r="G842" s="14"/>
    </row>
    <row r="843" ht="12">
      <c r="G843" s="14"/>
    </row>
    <row r="844" ht="12">
      <c r="G844" s="14"/>
    </row>
    <row r="845" ht="12">
      <c r="G845" s="14"/>
    </row>
    <row r="846" ht="12">
      <c r="G846" s="14"/>
    </row>
    <row r="847" ht="12">
      <c r="G847" s="14"/>
    </row>
    <row r="848" ht="12">
      <c r="G848" s="14"/>
    </row>
    <row r="849" ht="12">
      <c r="G849" s="14"/>
    </row>
    <row r="850" ht="12">
      <c r="G850" s="14"/>
    </row>
    <row r="851" ht="12">
      <c r="G851" s="14"/>
    </row>
    <row r="852" ht="12">
      <c r="G852" s="14"/>
    </row>
    <row r="853" ht="12">
      <c r="G853" s="14"/>
    </row>
    <row r="854" ht="12">
      <c r="G854" s="14"/>
    </row>
    <row r="855" ht="12">
      <c r="G855" s="14"/>
    </row>
    <row r="856" ht="12">
      <c r="G856" s="14"/>
    </row>
    <row r="857" ht="12">
      <c r="G857" s="14"/>
    </row>
    <row r="858" ht="12">
      <c r="G858" s="14"/>
    </row>
    <row r="859" ht="12">
      <c r="G859" s="14"/>
    </row>
    <row r="860" ht="12">
      <c r="G860" s="14"/>
    </row>
    <row r="861" ht="12">
      <c r="G861" s="14"/>
    </row>
    <row r="862" ht="12">
      <c r="G862" s="14"/>
    </row>
    <row r="863" ht="12">
      <c r="G863" s="14"/>
    </row>
    <row r="864" ht="12">
      <c r="G864" s="14"/>
    </row>
    <row r="865" ht="12">
      <c r="G865" s="14"/>
    </row>
    <row r="866" ht="12">
      <c r="G866" s="14"/>
    </row>
    <row r="867" ht="12">
      <c r="G867" s="14"/>
    </row>
    <row r="868" ht="12">
      <c r="G868" s="14"/>
    </row>
    <row r="869" ht="12">
      <c r="G869" s="14"/>
    </row>
    <row r="870" ht="12">
      <c r="G870" s="14"/>
    </row>
    <row r="871" ht="12">
      <c r="G871" s="14"/>
    </row>
    <row r="872" ht="12">
      <c r="G872" s="14"/>
    </row>
    <row r="873" ht="12">
      <c r="G873" s="14"/>
    </row>
    <row r="874" ht="12">
      <c r="G874" s="14"/>
    </row>
    <row r="875" ht="12">
      <c r="G875" s="14"/>
    </row>
    <row r="876" ht="12">
      <c r="G876" s="14"/>
    </row>
    <row r="877" ht="12">
      <c r="G877" s="14"/>
    </row>
    <row r="878" ht="12">
      <c r="G878" s="14"/>
    </row>
  </sheetData>
  <sheetProtection password="C71E"/>
  <printOptions horizontalCentered="1"/>
  <pageMargins left="0.4724409448818898" right="0.2362204724409449" top="0.7086614173228347" bottom="0.5905511811023623" header="0.31496062992125984" footer="0.11811023622047245"/>
  <pageSetup horizontalDpi="300" verticalDpi="300" orientation="portrait" paperSize="9" scale="80" r:id="rId2"/>
  <headerFooter alignWithMargins="0">
    <oddHeader>&amp;L&amp;8...............................
&amp;"Times New Roman CE,Normalny"(nazwa emitenta)&amp;CSA-Q ........./............&amp;R&amp;"Times New Roman CE,Normalny"&amp;8w tys. zł</oddHeader>
    <oddFooter>&amp;C&amp;"Times New Roman CE,Normalny"Komisja Papierów Wartościowych i Giełd&amp;R&amp;P</oddFooter>
  </headerFooter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A1" sqref="A1"/>
    </sheetView>
  </sheetViews>
  <sheetFormatPr defaultColWidth="9.00390625" defaultRowHeight="12.75"/>
  <cols>
    <col min="1" max="1" width="16.375" style="0" customWidth="1"/>
    <col min="3" max="3" width="15.125" style="0" customWidth="1"/>
    <col min="4" max="4" width="12.375" style="0" bestFit="1" customWidth="1"/>
    <col min="6" max="6" width="25.75390625" style="0" bestFit="1" customWidth="1"/>
    <col min="7" max="7" width="11.875" style="0" bestFit="1" customWidth="1"/>
    <col min="8" max="9" width="10.25390625" style="0" bestFit="1" customWidth="1"/>
    <col min="10" max="14" width="11.75390625" style="0" bestFit="1" customWidth="1"/>
  </cols>
  <sheetData>
    <row r="1" ht="12.75">
      <c r="A1" s="46">
        <v>37986</v>
      </c>
    </row>
    <row r="2" ht="12.75">
      <c r="A2" s="46">
        <v>37955</v>
      </c>
    </row>
    <row r="3" ht="12.75">
      <c r="A3" s="46">
        <v>37925</v>
      </c>
    </row>
    <row r="4" ht="12.75">
      <c r="A4" s="46">
        <v>37894</v>
      </c>
    </row>
    <row r="5" spans="1:2" ht="12.75">
      <c r="A5" s="46">
        <v>37864</v>
      </c>
      <c r="B5" s="27"/>
    </row>
    <row r="6" ht="12.75">
      <c r="A6" s="46">
        <v>37833</v>
      </c>
    </row>
    <row r="7" spans="1:3" ht="12.75">
      <c r="A7" s="46">
        <v>37802</v>
      </c>
      <c r="B7">
        <v>4.457</v>
      </c>
      <c r="C7" s="67"/>
    </row>
    <row r="8" spans="1:3" ht="12.75">
      <c r="A8" s="46">
        <v>37772</v>
      </c>
      <c r="B8">
        <v>4.3915</v>
      </c>
      <c r="C8" s="67"/>
    </row>
    <row r="9" spans="1:3" ht="12.75">
      <c r="A9" s="46">
        <v>37741</v>
      </c>
      <c r="B9">
        <v>4.2755</v>
      </c>
      <c r="C9" s="67"/>
    </row>
    <row r="10" spans="1:3" ht="12.75">
      <c r="A10" s="46">
        <v>37711</v>
      </c>
      <c r="B10" s="144">
        <v>4.4052</v>
      </c>
      <c r="C10" s="51"/>
    </row>
    <row r="11" spans="1:3" ht="12.75">
      <c r="A11" s="46">
        <v>37680</v>
      </c>
      <c r="B11" s="144">
        <v>4.2083</v>
      </c>
      <c r="C11" s="145"/>
    </row>
    <row r="12" spans="1:8" ht="12.75">
      <c r="A12" s="46">
        <v>37652</v>
      </c>
      <c r="B12" s="144">
        <v>4.1286</v>
      </c>
      <c r="G12" s="26">
        <v>4.0091</v>
      </c>
      <c r="H12" s="26" t="s">
        <v>314</v>
      </c>
    </row>
    <row r="13" spans="2:4" ht="12.75">
      <c r="B13" s="67"/>
      <c r="C13" s="26">
        <v>4.3747</v>
      </c>
      <c r="D13" s="26" t="s">
        <v>316</v>
      </c>
    </row>
    <row r="14" spans="1:8" ht="12.75">
      <c r="A14" s="25"/>
      <c r="B14" s="27">
        <f>AVERAGE(B7:B9)</f>
        <v>4.374666666666666</v>
      </c>
      <c r="G14" s="149">
        <v>3.7928</v>
      </c>
      <c r="H14" s="26" t="s">
        <v>315</v>
      </c>
    </row>
    <row r="15" spans="1:4" ht="12.75">
      <c r="A15" s="25"/>
      <c r="C15" s="150">
        <v>4.457</v>
      </c>
      <c r="D15" s="26" t="s">
        <v>313</v>
      </c>
    </row>
    <row r="16" spans="1:8" ht="12.75">
      <c r="A16" s="25"/>
      <c r="C16" s="27"/>
      <c r="G16" s="46">
        <v>37621</v>
      </c>
      <c r="H16">
        <v>4.0202</v>
      </c>
    </row>
    <row r="17" spans="1:8" ht="12.75">
      <c r="A17" s="25"/>
      <c r="C17" s="26"/>
      <c r="G17" s="46">
        <v>37590</v>
      </c>
      <c r="H17">
        <v>3.9809</v>
      </c>
    </row>
    <row r="18" spans="1:8" ht="12.75">
      <c r="A18" s="25"/>
      <c r="B18" s="27"/>
      <c r="C18" s="27"/>
      <c r="G18" s="46">
        <v>37560</v>
      </c>
      <c r="H18">
        <v>3.9793</v>
      </c>
    </row>
    <row r="19" spans="1:8" ht="12.75">
      <c r="A19" s="25"/>
      <c r="B19" s="27"/>
      <c r="C19" s="27"/>
      <c r="G19" s="46">
        <v>37529</v>
      </c>
      <c r="H19">
        <v>4.1482</v>
      </c>
    </row>
    <row r="20" spans="1:8" ht="12.75">
      <c r="A20" s="25"/>
      <c r="B20" s="27"/>
      <c r="C20" s="27"/>
      <c r="G20" s="46">
        <v>37499</v>
      </c>
      <c r="H20" s="27">
        <v>4.142</v>
      </c>
    </row>
    <row r="21" spans="7:8" ht="12.75">
      <c r="G21" s="46">
        <v>37468</v>
      </c>
      <c r="H21">
        <v>4.1685</v>
      </c>
    </row>
    <row r="22" spans="7:8" ht="12.75">
      <c r="G22" s="46">
        <v>37437</v>
      </c>
      <c r="H22">
        <v>4.0091</v>
      </c>
    </row>
    <row r="23" spans="7:8" ht="12.75">
      <c r="G23" s="46">
        <v>37407</v>
      </c>
      <c r="H23">
        <v>3.7782</v>
      </c>
    </row>
    <row r="24" spans="7:8" ht="12.75">
      <c r="G24" s="46">
        <v>37376</v>
      </c>
      <c r="H24">
        <v>3.591</v>
      </c>
    </row>
    <row r="25" spans="7:8" ht="12.75">
      <c r="G25" s="46">
        <v>37346</v>
      </c>
      <c r="H25" s="144">
        <v>3.6036</v>
      </c>
    </row>
    <row r="26" spans="7:8" ht="12.75">
      <c r="G26" s="46">
        <v>37315</v>
      </c>
      <c r="H26" s="144">
        <v>3.641</v>
      </c>
    </row>
    <row r="27" spans="7:8" ht="12.75">
      <c r="G27" s="46">
        <v>37287</v>
      </c>
      <c r="H27" s="144">
        <v>3.5929</v>
      </c>
    </row>
    <row r="28" spans="7:8" ht="12.75">
      <c r="G28" s="46"/>
      <c r="H28" s="144"/>
    </row>
    <row r="29" spans="8:9" ht="12.75">
      <c r="H29">
        <f>AVERAGE(H22:H24)</f>
        <v>3.7927666666666666</v>
      </c>
      <c r="I29" s="151" t="s">
        <v>295</v>
      </c>
    </row>
  </sheetData>
  <printOptions/>
  <pageMargins left="0.75" right="0.75" top="1" bottom="1" header="0.5" footer="0.5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 Konsulting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Wróblewski</dc:creator>
  <cp:keywords/>
  <dc:description/>
  <cp:lastModifiedBy>.</cp:lastModifiedBy>
  <cp:lastPrinted>2003-08-01T09:19:21Z</cp:lastPrinted>
  <dcterms:created xsi:type="dcterms:W3CDTF">2000-11-17T13:15:48Z</dcterms:created>
  <dcterms:modified xsi:type="dcterms:W3CDTF">2003-08-01T10:52:34Z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-1711820471</vt:i4>
  </property>
  <property fmtid="{D5CDD505-2E9C-101B-9397-08002B2CF9AE}" pid="3" name="_EmailSubject">
    <vt:lpwstr>giełdowy raport kwartalny za Q4 2002</vt:lpwstr>
  </property>
  <property fmtid="{D5CDD505-2E9C-101B-9397-08002B2CF9AE}" pid="4" name="_AuthorEmail">
    <vt:lpwstr>tomasz.czuczos@mci.com.pl</vt:lpwstr>
  </property>
  <property fmtid="{D5CDD505-2E9C-101B-9397-08002B2CF9AE}" pid="5" name="_AuthorEmailDisplayName">
    <vt:lpwstr>Tomasz Czuczos</vt:lpwstr>
  </property>
  <property fmtid="{D5CDD505-2E9C-101B-9397-08002B2CF9AE}" pid="6" name="_ReviewingToolsShownOnce">
    <vt:lpwstr/>
  </property>
</Properties>
</file>