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446" windowWidth="12120" windowHeight="9120" tabRatio="845" activeTab="0"/>
  </bookViews>
  <sheets>
    <sheet name="EURO" sheetId="1" r:id="rId1"/>
    <sheet name="BILANS" sheetId="2" r:id="rId2"/>
    <sheet name="SA-R" sheetId="3" r:id="rId3"/>
    <sheet name="no_1B" sheetId="4" r:id="rId4"/>
    <sheet name="no_2B" sheetId="5" r:id="rId5"/>
    <sheet name="no_4L" sheetId="6" r:id="rId6"/>
    <sheet name="no_4M" sheetId="7" r:id="rId7"/>
    <sheet name="no_4N" sheetId="8" r:id="rId8"/>
    <sheet name="no_12" sheetId="9" r:id="rId9"/>
    <sheet name="no_13A-B" sheetId="10" r:id="rId10"/>
    <sheet name="no_19D" sheetId="11" r:id="rId11"/>
    <sheet name="no_19E" sheetId="12" r:id="rId12"/>
    <sheet name="no_20C-D" sheetId="13" r:id="rId13"/>
  </sheets>
  <definedNames>
    <definedName name="_xlnm.Print_Area" localSheetId="1">'BILANS'!$A$1:$E$95</definedName>
    <definedName name="_xlnm.Print_Area" localSheetId="0">'EURO'!$A$1:$E$28</definedName>
    <definedName name="_xlnm.Print_Area" localSheetId="11">'no_19E'!$A$1:$H$8</definedName>
    <definedName name="_xlnm.Print_Area" localSheetId="5">'no_4L'!$A$1:$M$15</definedName>
    <definedName name="_xlnm.Print_Area" localSheetId="2">'SA-R'!$A$1:$D$1649</definedName>
  </definedNames>
  <calcPr fullCalcOnLoad="1"/>
</workbook>
</file>

<file path=xl/comments6.xml><?xml version="1.0" encoding="utf-8"?>
<comments xmlns="http://schemas.openxmlformats.org/spreadsheetml/2006/main">
  <authors>
    <author>Monika Kresali</author>
  </authors>
  <commentList>
    <comment ref="K5" authorId="0">
      <text>
        <r>
          <rPr>
            <b/>
            <sz val="8"/>
            <rFont val="Tahoma"/>
            <family val="0"/>
          </rPr>
          <t>Monika Kresali:</t>
        </r>
        <r>
          <rPr>
            <sz val="8"/>
            <rFont val="Tahoma"/>
            <family val="0"/>
          </rPr>
          <t xml:space="preserve">
bankier
</t>
        </r>
      </text>
    </comment>
    <comment ref="K6" authorId="0">
      <text>
        <r>
          <rPr>
            <b/>
            <sz val="8"/>
            <rFont val="Tahoma"/>
            <family val="0"/>
          </rPr>
          <t>Monika Kresali:</t>
        </r>
        <r>
          <rPr>
            <sz val="8"/>
            <rFont val="Tahoma"/>
            <family val="0"/>
          </rPr>
          <t xml:space="preserve">
ccs
</t>
        </r>
      </text>
    </comment>
    <comment ref="K7" authorId="0">
      <text>
        <r>
          <rPr>
            <b/>
            <sz val="8"/>
            <rFont val="Tahoma"/>
            <family val="0"/>
          </rPr>
          <t>Monika Kresali:</t>
        </r>
        <r>
          <rPr>
            <sz val="8"/>
            <rFont val="Tahoma"/>
            <family val="0"/>
          </rPr>
          <t xml:space="preserve">
process4e</t>
        </r>
      </text>
    </comment>
    <comment ref="K8" authorId="0">
      <text>
        <r>
          <rPr>
            <b/>
            <sz val="8"/>
            <rFont val="Tahoma"/>
            <family val="0"/>
          </rPr>
          <t>Monika Kresali:</t>
        </r>
        <r>
          <rPr>
            <sz val="8"/>
            <rFont val="Tahoma"/>
            <family val="0"/>
          </rPr>
          <t xml:space="preserve">
travelplanet
</t>
        </r>
      </text>
    </comment>
    <comment ref="K9" authorId="0">
      <text>
        <r>
          <rPr>
            <b/>
            <sz val="8"/>
            <rFont val="Tahoma"/>
            <family val="0"/>
          </rPr>
          <t>Monika Kresali:</t>
        </r>
        <r>
          <rPr>
            <sz val="8"/>
            <rFont val="Tahoma"/>
            <family val="0"/>
          </rPr>
          <t xml:space="preserve">
jtt</t>
        </r>
      </text>
    </comment>
    <comment ref="K10" authorId="0">
      <text>
        <r>
          <rPr>
            <b/>
            <sz val="8"/>
            <rFont val="Tahoma"/>
            <family val="0"/>
          </rPr>
          <t>Monika Kresali:</t>
        </r>
        <r>
          <rPr>
            <sz val="8"/>
            <rFont val="Tahoma"/>
            <family val="0"/>
          </rPr>
          <t xml:space="preserve">
biprogeo</t>
        </r>
      </text>
    </comment>
    <comment ref="K11" authorId="0">
      <text>
        <r>
          <rPr>
            <b/>
            <sz val="8"/>
            <rFont val="Tahoma"/>
            <family val="0"/>
          </rPr>
          <t>Monika Kresali:</t>
        </r>
        <r>
          <rPr>
            <sz val="8"/>
            <rFont val="Tahoma"/>
            <family val="0"/>
          </rPr>
          <t xml:space="preserve">
synergy
</t>
        </r>
      </text>
    </comment>
    <comment ref="K12" authorId="0">
      <text>
        <r>
          <rPr>
            <b/>
            <sz val="8"/>
            <rFont val="Tahoma"/>
            <family val="0"/>
          </rPr>
          <t>Monika Kresali:</t>
        </r>
        <r>
          <rPr>
            <sz val="8"/>
            <rFont val="Tahoma"/>
            <family val="0"/>
          </rPr>
          <t xml:space="preserve">
s4e</t>
        </r>
      </text>
    </comment>
    <comment ref="K13" authorId="0">
      <text>
        <r>
          <rPr>
            <b/>
            <sz val="8"/>
            <rFont val="Tahoma"/>
            <family val="0"/>
          </rPr>
          <t>Monika Kresali:</t>
        </r>
        <r>
          <rPr>
            <sz val="8"/>
            <rFont val="Tahoma"/>
            <family val="0"/>
          </rPr>
          <t xml:space="preserve">
one2one</t>
        </r>
      </text>
    </comment>
  </commentList>
</comments>
</file>

<file path=xl/sharedStrings.xml><?xml version="1.0" encoding="utf-8"?>
<sst xmlns="http://schemas.openxmlformats.org/spreadsheetml/2006/main" count="1910" uniqueCount="1078">
  <si>
    <t>NOTA 34A</t>
  </si>
  <si>
    <t>PODATEK DOCHODOWY BIEŻĄCY</t>
  </si>
  <si>
    <t>1. Zysk (strata) brutto</t>
  </si>
  <si>
    <t>2. Różnice pomiędzy zyskiem (stratą) brutto a podstawą opodatkowania podatkiem dochodowym (wg tytułów)</t>
  </si>
  <si>
    <t>NALEŻNOŚCI KRÓTKOTERMINOWE</t>
  </si>
  <si>
    <t>a) od jednostek powiązanych</t>
  </si>
  <si>
    <t>- z tytułu dostaw i usług, o okresie spłaty:</t>
  </si>
  <si>
    <t xml:space="preserve">    - do 12 miesięcy</t>
  </si>
  <si>
    <t xml:space="preserve">    - powyżej 12 miesięcy</t>
  </si>
  <si>
    <t>b) należności od pozostałych jednostek</t>
  </si>
  <si>
    <t>- z tytułu podatków, dotacji, ceł, ubezpieczeń społecznych i zdrowotnych oraz innych świadczeń</t>
  </si>
  <si>
    <t>Należności krótkoterminowe netto, razem</t>
  </si>
  <si>
    <t>Należności krótkoterminowe brutto, razem</t>
  </si>
  <si>
    <t xml:space="preserve"> - inne</t>
  </si>
  <si>
    <t xml:space="preserve"> - dochodzone na drodze sądowej</t>
  </si>
  <si>
    <t>NOTA 7B</t>
  </si>
  <si>
    <t>NALEŻNOŚCI KRÓTKOTERMINOWE OD JEDNOSTEK POWIĄZANYCH</t>
  </si>
  <si>
    <t>a) z tytułu dostaw i usług, w tym:</t>
  </si>
  <si>
    <t>b) inne, w tym:</t>
  </si>
  <si>
    <t>c) dochodzone na drodze sądowej, w tym:</t>
  </si>
  <si>
    <t>Należności krótkoterminowe od jednostek powiązanych netto, razem</t>
  </si>
  <si>
    <t>d) odpisy aktualizujące wartość należności od jednostek powiązanych</t>
  </si>
  <si>
    <t>Należności krótkoterminowe od jednostek powiązanych brutto, razem</t>
  </si>
  <si>
    <t xml:space="preserve"> - od jednostek zależnych</t>
  </si>
  <si>
    <t xml:space="preserve"> - od jednostek współzależnych</t>
  </si>
  <si>
    <t xml:space="preserve"> - od jednostek stowarzyszonych</t>
  </si>
  <si>
    <t xml:space="preserve"> - od znaczącego inwestora</t>
  </si>
  <si>
    <t xml:space="preserve"> - od jednostki dominującej</t>
  </si>
  <si>
    <t>NOTA 7C</t>
  </si>
  <si>
    <t>ZMIANA STANU ODPISÓW AKTUALIZUJĄCYCH WARTOŚĆ NALEŻNOŚCI KRÓTKOTERMINOWYCH</t>
  </si>
  <si>
    <t>Stan odpisów aktualizujących wartość należności krótkoterminowych na koniec okresu</t>
  </si>
  <si>
    <t>NOTA 7D</t>
  </si>
  <si>
    <t>NALEŻNOŚCI KRÓTKOTERMINOWE BRUTTO (STRUKTURA WALUTOWA)</t>
  </si>
  <si>
    <t>Należności krótkoterminowe, razem</t>
  </si>
  <si>
    <t>NOTA 7E</t>
  </si>
  <si>
    <t>NALEŻNOŚCI Z TYTUŁU DOSTAW I USŁUG (BRUTTO) - O POZOSTAŁYM OD DNIA BILANSOWEGO OKRESIE SPŁATY:</t>
  </si>
  <si>
    <t>a) do 1 miesiąca</t>
  </si>
  <si>
    <t>b) powyżej 1 miesiąca do 3 miesięcy</t>
  </si>
  <si>
    <t>c) powyżej 3 miesięcy do 6 miesięcy</t>
  </si>
  <si>
    <t>d) powyżej 6 miesięcy do 1 roku</t>
  </si>
  <si>
    <t>e) powyżej 1 roku</t>
  </si>
  <si>
    <t>f) należności przeterminowane</t>
  </si>
  <si>
    <t>Należności z tytułu dostaw i usług, razem (brutto)</t>
  </si>
  <si>
    <t>g) odpisy aktualizujące wartość należności z tytułu dostaw i usług</t>
  </si>
  <si>
    <t>Należności z tytułu dostaw i usług, razem (netto)</t>
  </si>
  <si>
    <t>NOTA 7F</t>
  </si>
  <si>
    <t>Należności z tytułu dostaw i usług, przeterminowane, razem (brutto)</t>
  </si>
  <si>
    <t>f) odpisy aktualizujące wartość należności z tytułu dostaw i usług, przeterminowane</t>
  </si>
  <si>
    <t>Należności z tytułu dostaw i usług, przeterminowane, razem (netto)</t>
  </si>
  <si>
    <t>NOTA 8</t>
  </si>
  <si>
    <t>Wartości niematerialne               i prawne, razem</t>
  </si>
  <si>
    <t>NOTA 9A</t>
  </si>
  <si>
    <t>KRÓTKOTERMINOWE AKTYWA FINANSOWE</t>
  </si>
  <si>
    <t xml:space="preserve"> - inne krótkoterminowe aktywa finansowe (wg rodzaju)</t>
  </si>
  <si>
    <t xml:space="preserve"> - należności z tytułu dywidend i innych udziałów w zyskach</t>
  </si>
  <si>
    <t>g) środki pieniężne i inne aktywa pieniężne</t>
  </si>
  <si>
    <t>Krótkoterminowe aktywa finansowe, razem</t>
  </si>
  <si>
    <t xml:space="preserve"> - inne środki pieniężne</t>
  </si>
  <si>
    <t xml:space="preserve"> - środki pieniężne w kasie i na rachunkach</t>
  </si>
  <si>
    <t xml:space="preserve"> - inne aktywa pieniężne</t>
  </si>
  <si>
    <t>NOTA 9B</t>
  </si>
  <si>
    <t>PAPIERY WARTOŚCIOWE, UDZIAŁY I INNE KRÓTKOTERMINOWE AKTYWA FINANSOWE (STRUKTURA WALUTOWA)</t>
  </si>
  <si>
    <t>Papiery wartościowe, udziały i inne krótkoterminowe aktywa finansowe, razem</t>
  </si>
  <si>
    <t>NOTA 9C</t>
  </si>
  <si>
    <t>PAPIERY WARTOŚCIOWE, UDZIAŁY I INNE KRÓTKOTERMINOWE AKTYWA FINANSOWE (WEDŁUG ZBYWALNOŚCI)</t>
  </si>
  <si>
    <t xml:space="preserve"> - wartość godziwa</t>
  </si>
  <si>
    <t xml:space="preserve"> - wartość rynkowa</t>
  </si>
  <si>
    <t>NOTA 9D</t>
  </si>
  <si>
    <t>Udzielone pożyczki krótkoterminowe, razem</t>
  </si>
  <si>
    <t>UDZIELONE POŻYCZKI KRÓTKOTERMINOWE (STRUKTURA WALUTOWA)</t>
  </si>
  <si>
    <t>NOTA 9E</t>
  </si>
  <si>
    <t>ŚRODKI PIENIĘŻNE I INNE AKTYWA PIENIĘŻNE (STRUKTURA WALUTOWA)</t>
  </si>
  <si>
    <t>Środki pieniężne i inne aktywa pieniężne, razem</t>
  </si>
  <si>
    <t>NOTA 9F</t>
  </si>
  <si>
    <t>INNE INWESTYCJE KRÓTKOTERMINOWE (WG RODZAJU)</t>
  </si>
  <si>
    <t>Inne inwestycje krótkoterminowe, razem</t>
  </si>
  <si>
    <t>NOTA 9G</t>
  </si>
  <si>
    <t>NOTA 11</t>
  </si>
  <si>
    <t>Seria / emisja</t>
  </si>
  <si>
    <t>Rodzaj akcji</t>
  </si>
  <si>
    <t>Rodzaj uprzywilejowania akcji</t>
  </si>
  <si>
    <t>Rodzaj ograniczenia praw do akcji</t>
  </si>
  <si>
    <t>Wartość serii / emisji wg wartości nominalnej</t>
  </si>
  <si>
    <t>Sposób pokrycia kapitału</t>
  </si>
  <si>
    <t>Data rejestracji</t>
  </si>
  <si>
    <t>Prawo do dywidendy (od daty)</t>
  </si>
  <si>
    <t>Liczba akcji, razem</t>
  </si>
  <si>
    <t>Kapitał zakładowy, razem</t>
  </si>
  <si>
    <t>NOTA 13A</t>
  </si>
  <si>
    <t>AKCJE (UDZIAŁY) WŁASNE</t>
  </si>
  <si>
    <t>Liczba</t>
  </si>
  <si>
    <t>Wartość wg cen nabycia</t>
  </si>
  <si>
    <t>Wartość bilansowa</t>
  </si>
  <si>
    <t>Cel nabycia</t>
  </si>
  <si>
    <t>Przeznaczenie</t>
  </si>
  <si>
    <t>NOTA 13B</t>
  </si>
  <si>
    <t>AKCJE (UDZIAŁY) EMITENTA BĘDĄCE WŁASNOŚCIĄ JEDNOSTEK PODPORZĄDKOWANYCH</t>
  </si>
  <si>
    <t>Nazwa (firma) jednostki, siedziba</t>
  </si>
  <si>
    <t>NOTA 14</t>
  </si>
  <si>
    <t>KAPITAŁ ZAPASOWY</t>
  </si>
  <si>
    <t>a) ze sprzedaży akcji powyżej ich wartości nominalnej</t>
  </si>
  <si>
    <t>b) utworzony ustawowo</t>
  </si>
  <si>
    <t>c) utworzony zgodnie ze statutem / umową, ponad wymaganą ustawowo (minimalną) wartość</t>
  </si>
  <si>
    <t>d) z dopłat akcjonariuszy / wspólników</t>
  </si>
  <si>
    <t>e) inny (wg rodzaju)</t>
  </si>
  <si>
    <t>Kapitał zapasowy, razem</t>
  </si>
  <si>
    <t>NOTA 15</t>
  </si>
  <si>
    <t>KAPITAŁ Z AKTUALIZACJI WYCENY</t>
  </si>
  <si>
    <t>a) z tytułu aktualizacji środków trwałych</t>
  </si>
  <si>
    <t>b) z tytułu zysków / strat z wyceny instrumentów finansowych, w tym</t>
  </si>
  <si>
    <t>c) z tytułu podatku odroczonego</t>
  </si>
  <si>
    <t>d) różnice kursowe z przeliczenia oddziałów zagranicznych</t>
  </si>
  <si>
    <t>Kapitał z aktualizacji wyceny, razem</t>
  </si>
  <si>
    <t xml:space="preserve"> - z wyceny instrumentów zabezpieczających</t>
  </si>
  <si>
    <t>NOTA 16</t>
  </si>
  <si>
    <t>Pozostałe kapitały rezerwowe, razem</t>
  </si>
  <si>
    <t>NOTA 17</t>
  </si>
  <si>
    <t>ODPISY Z ZYSKU NETTO W CIĄGU ROKU OBROTOWEGO (Z TYTUŁU)</t>
  </si>
  <si>
    <t>Odpisy z zysku netto w ciągu roku obrotowego, razem</t>
  </si>
  <si>
    <t>ZMIANA STANU REZERWY Z TYTUŁU ODROCZONEGO PODATKU DOCHODOWEGO</t>
  </si>
  <si>
    <t>1. Stan rezerwy z tytułu odroczonego podatku dochodowego na początek okresu, w tym:</t>
  </si>
  <si>
    <t>a) odniesionej na wynik finansowy</t>
  </si>
  <si>
    <t>b) odniesionej na kapitał własny</t>
  </si>
  <si>
    <t>c) odniesionej na wartość firmy lub ujemną wartość firmy</t>
  </si>
  <si>
    <t>a) odniesione na wynik finansowy okresu z tytułu dodatnich różnic przejściowych (z tytułu)</t>
  </si>
  <si>
    <t xml:space="preserve"> - likwidacja środków trwałych</t>
  </si>
  <si>
    <t xml:space="preserve"> - odpis na kapitał zapasowy</t>
  </si>
  <si>
    <t xml:space="preserve">  - koszty organizcji poniesione przy załozeniu lub późniejszym rozszerzeniu spółki</t>
  </si>
  <si>
    <t>- odsetki od pożyczek</t>
  </si>
  <si>
    <t>- wycena krótkoterminowych papirów wartościowych</t>
  </si>
  <si>
    <t>- rezerwa na odsetki od planu opcji</t>
  </si>
  <si>
    <t>- rezerwa na przewidywane zobowiązania</t>
  </si>
  <si>
    <t>- zapłata zobowiązania</t>
  </si>
  <si>
    <t xml:space="preserve"> - zobowiązanie z tytułu opłacenia kapitału</t>
  </si>
  <si>
    <t xml:space="preserve"> - zobowiązanie z tytułu sprzedaży akcji</t>
  </si>
  <si>
    <t xml:space="preserve">      - zaliczki</t>
  </si>
  <si>
    <t xml:space="preserve">       - inne</t>
  </si>
  <si>
    <t xml:space="preserve">       - nierozpoznane zyski z transakcji kapitałowych</t>
  </si>
  <si>
    <t xml:space="preserve"> - inwestycyjne</t>
  </si>
  <si>
    <t xml:space="preserve"> - plan opcji menadżerskich</t>
  </si>
  <si>
    <t xml:space="preserve"> - usługi doradcze</t>
  </si>
  <si>
    <t xml:space="preserve">  - na zobowiąznia</t>
  </si>
  <si>
    <t xml:space="preserve">  - inne</t>
  </si>
  <si>
    <t xml:space="preserve">  - na zobowiązania</t>
  </si>
  <si>
    <t xml:space="preserve">  - aktualizacja inwestycji krótkoterminowych</t>
  </si>
  <si>
    <t xml:space="preserve"> - bieżąca amortyzacja</t>
  </si>
  <si>
    <t xml:space="preserve">  - bieżąca amortyzacja</t>
  </si>
  <si>
    <t>1.</t>
  </si>
  <si>
    <t xml:space="preserve">Bankier.pl S.A. </t>
  </si>
  <si>
    <t>Świadczenie usług finansowych z wykorzystaniem inetrnetu,handel i pośrednictwo handlowe z wykorzystaniem internetu</t>
  </si>
  <si>
    <t>Stowarzyszona</t>
  </si>
  <si>
    <t>Nie podlega konsolidacji na podst.art..56,ust.2 ustawy o rachunkowości</t>
  </si>
  <si>
    <t>29 marca 2000</t>
  </si>
  <si>
    <t>2.</t>
  </si>
  <si>
    <t xml:space="preserve">CCS S.A. </t>
  </si>
  <si>
    <t>Projektowanie systemów informatycznych, sprzedaż sprzętu komputerowego</t>
  </si>
  <si>
    <t>Zależna</t>
  </si>
  <si>
    <t>Pełna</t>
  </si>
  <si>
    <t>16 listopada 1999</t>
  </si>
  <si>
    <t>3.</t>
  </si>
  <si>
    <t>4.</t>
  </si>
  <si>
    <t>Process4e S.A.</t>
  </si>
  <si>
    <t>Świadczenie usług doradczych i szkoleniowych, usług konsultingowych, produkcja i sprzedaż oprogramowania</t>
  </si>
  <si>
    <t>4 lipca 2000</t>
  </si>
  <si>
    <t>5.</t>
  </si>
  <si>
    <t xml:space="preserve">Travelplanet S.A. </t>
  </si>
  <si>
    <t>Świadczenie usług agencyjnych, pośrednictwa w zakresieumów usług turystycznych z wykorzystaniem internetu</t>
  </si>
  <si>
    <t>15 grudnia 2000</t>
  </si>
  <si>
    <t>6.</t>
  </si>
  <si>
    <t xml:space="preserve">JTT Computer S.A. </t>
  </si>
  <si>
    <t>ul.Braci Gierymskich 156, Wrocław</t>
  </si>
  <si>
    <t>Świadczenie usług marketingowych,transportowo-przewozowych,exportu i importu towarów własnych i osób tzrecich.</t>
  </si>
  <si>
    <t>15 grudnia 1999</t>
  </si>
  <si>
    <t>7.</t>
  </si>
  <si>
    <t xml:space="preserve">Biprogeo S.A. </t>
  </si>
  <si>
    <t>ul.Kaszubska 8, Wrocław</t>
  </si>
  <si>
    <t>Projektowanie systemów informatycznych,sprzętu komputerowego</t>
  </si>
  <si>
    <t>20 czerwca 2001</t>
  </si>
  <si>
    <t>8.</t>
  </si>
  <si>
    <t xml:space="preserve">Synergy S.A. </t>
  </si>
  <si>
    <t>ul.Wołoska 52/16, Warszawa</t>
  </si>
  <si>
    <t>Świadczenie usług w zakresieoprogramowania, świadzcenie usług w zakresie przetwarzania danych</t>
  </si>
  <si>
    <t>25 lipca 2001</t>
  </si>
  <si>
    <t>9.</t>
  </si>
  <si>
    <t xml:space="preserve">S4e S.A. </t>
  </si>
  <si>
    <t>01 czerwca 2001</t>
  </si>
  <si>
    <t>10.</t>
  </si>
  <si>
    <t>One2One sp. z o.o.</t>
  </si>
  <si>
    <t xml:space="preserve">  -  prowizje od pożyczek</t>
  </si>
  <si>
    <t xml:space="preserve">  - przejęcie długu</t>
  </si>
  <si>
    <t>przedmiot przedsiębiorstwa</t>
  </si>
  <si>
    <t>udział w ogólnej liczbie głosów na walnym zgromadzeniu</t>
  </si>
  <si>
    <t>II. Zysk (strata) z działalności operacyjnej</t>
  </si>
  <si>
    <t>V. Przepływy pieniężne netto z działalności operacyjnej</t>
  </si>
  <si>
    <t>VI. Przepływy pieniężne netto z działalności inwestycyjnej</t>
  </si>
  <si>
    <t>VII. Przepływy pieniężne netto z działalności finansowej</t>
  </si>
  <si>
    <t>VIII. Przepływy pieniężne netto, razem</t>
  </si>
  <si>
    <t>IX. Aktywa, razem</t>
  </si>
  <si>
    <t>X. Zobowiązania i rezerwy na zobowiązania</t>
  </si>
  <si>
    <t>XI. Zobowiązania długoterminowe</t>
  </si>
  <si>
    <t>XII. Zobowiązania krótkoterminowe</t>
  </si>
  <si>
    <t>XIII. Kapitał własny</t>
  </si>
  <si>
    <t>XIV. Kapitał zakładowy</t>
  </si>
  <si>
    <t>XV. Liczba akcji (w szt.)</t>
  </si>
  <si>
    <t>XVI. Zysk (strata) na jedną akcję zwykłą (w zł / EUR)</t>
  </si>
  <si>
    <t>XVII. Rozwodniony zysk (strata) na jedną akcję zwykłą (w zł / EUR)</t>
  </si>
  <si>
    <t>XVIII. Wartość księgowa na jedną akcję (w zł / EUR)</t>
  </si>
  <si>
    <t>XIX. Rozwodniona wartość księgowa na jedną akcję (w zł / EUR)</t>
  </si>
  <si>
    <t>XX. Zadeklarowana lub wypłacona dywidenda na jedną akcję (w zł / EUR)</t>
  </si>
  <si>
    <t>I. Aktywa trwałe</t>
  </si>
  <si>
    <t>1. Wartości niematerialne i prawne, w tym:</t>
  </si>
  <si>
    <t>2. Rzeczowe aktywa trwałe</t>
  </si>
  <si>
    <t>3. Należności długoterminowe</t>
  </si>
  <si>
    <t>3.1. Od jednostek powiązanych</t>
  </si>
  <si>
    <t>3.2. Od pozostałych jednostek</t>
  </si>
  <si>
    <t>4. Inwestycje długoterminowe</t>
  </si>
  <si>
    <t>4.1. Nieruchomości</t>
  </si>
  <si>
    <t>4.2.  Wartości niematerialne i prawne</t>
  </si>
  <si>
    <t>4.3. Długoterminowe aktywa finansowe</t>
  </si>
  <si>
    <t>a) w jednostkach powiązanych, w tym:</t>
  </si>
  <si>
    <t>b) w pozostałych jednostkach</t>
  </si>
  <si>
    <t>4.4. Inne inwestycje długoterminowe</t>
  </si>
  <si>
    <t>5. Długoterminowe rozliczenia międzyokresowe</t>
  </si>
  <si>
    <t>5.1. Aktywa z tytułu odroczonego podatku dochodowego</t>
  </si>
  <si>
    <t>5.2. Inne rozliczenia międzyokresowe</t>
  </si>
  <si>
    <t xml:space="preserve"> - wartość firmy</t>
  </si>
  <si>
    <t xml:space="preserve"> - udziały lub akcje w jednostkach podporządkowanych wyceniane metodą praw własności</t>
  </si>
  <si>
    <t>II. Aktywa obrotowe</t>
  </si>
  <si>
    <t>2.1. Od jednostek powiązanych</t>
  </si>
  <si>
    <t>2.2. Od pozostałych jednostek</t>
  </si>
  <si>
    <t>3. Inwestycje krótkoterminowe</t>
  </si>
  <si>
    <t>3.1. Krótkoterminowe aktywa finansowe</t>
  </si>
  <si>
    <t>a) w jednostkach powiązanych</t>
  </si>
  <si>
    <t>A</t>
  </si>
  <si>
    <t>B</t>
  </si>
  <si>
    <t>C</t>
  </si>
  <si>
    <t xml:space="preserve">  -  utworzone rezerwy</t>
  </si>
  <si>
    <t xml:space="preserve">  -  rozwiazanie rezerw</t>
  </si>
  <si>
    <t>b1. jednostka/waluta USD</t>
  </si>
  <si>
    <t>b2. jednostka/waluta EUR</t>
  </si>
  <si>
    <t>c) środki pieniężne i inne aktywa pieniężne</t>
  </si>
  <si>
    <t>3.2. Inne inwestycje krótkoterminowe</t>
  </si>
  <si>
    <t>4. Krótkoterminowe rozliczenia międzyokresowe</t>
  </si>
  <si>
    <t>A k t y w a   r a z e m</t>
  </si>
  <si>
    <t>1. Kapitał zakładowy</t>
  </si>
  <si>
    <t>KRÓTKOTERMINOWE ROZLICZENIA MIĘDZYOKRESOWE</t>
  </si>
  <si>
    <t>- rezerwa na przewidywane straty</t>
  </si>
  <si>
    <t xml:space="preserve">      - Inne</t>
  </si>
  <si>
    <t xml:space="preserve">  - wartość sprzedanego majątku trwałego</t>
  </si>
  <si>
    <t xml:space="preserve">  - rezerwa na wykup akcji własnych</t>
  </si>
  <si>
    <t xml:space="preserve">ZYSK (STRATA) NA SPRZEDAŻY CAŁOŚCI LUB CZĘŚCI UDZIAŁÓW JEDNOSTEK PODPORZĄDKOWANYCH </t>
  </si>
  <si>
    <t xml:space="preserve"> a) zysk ze sprzedaży udziałów i akcji</t>
  </si>
  <si>
    <t xml:space="preserve">     -  od jednostek zależnych</t>
  </si>
  <si>
    <t xml:space="preserve">     -  od jednostek wspózależnych</t>
  </si>
  <si>
    <t xml:space="preserve">     -  od jednostek stowarzyszonych</t>
  </si>
  <si>
    <t xml:space="preserve"> B) strata ze sprzedaży udziałów i akcji</t>
  </si>
  <si>
    <t>Zysk (Strata) na sprzedaży całości lub części udziałów jednostek podporządkowanych Razem</t>
  </si>
  <si>
    <t>2. Należne wpłaty na kapitał zakładowy (wielkość ujemna)</t>
  </si>
  <si>
    <t>3. Akcje (udziały) własne (wielkość ujemna)</t>
  </si>
  <si>
    <t>4. Kapitał zapasowy</t>
  </si>
  <si>
    <t>5. Kapitał z aktualizacji wyceny</t>
  </si>
  <si>
    <t>6. Pozostałe kapitały rezerwowe</t>
  </si>
  <si>
    <t>7. Zysk (strata) z lat ubiegłych</t>
  </si>
  <si>
    <t>9. Odpisy z zysku netto w ciągu roku obrotowego (wielkość ujemna)</t>
  </si>
  <si>
    <t>II. Zobowiązania i rezerwy na zobowiązania</t>
  </si>
  <si>
    <t>1. Rezerwy na zobowiązania</t>
  </si>
  <si>
    <t>1.1. Rezerwa z tytułu odroczonego podatku dochodowego</t>
  </si>
  <si>
    <t>1.2. Rezerwa na świadczenia emerytalne i podobne</t>
  </si>
  <si>
    <t>a) długoterminowa</t>
  </si>
  <si>
    <t>b) krótkoterminowa</t>
  </si>
  <si>
    <t>1.3. Pozostałe rezerwy</t>
  </si>
  <si>
    <t>a) długoterminowe</t>
  </si>
  <si>
    <t>b) krótkoterminowe</t>
  </si>
  <si>
    <t>2. Zobowiązania długoterminowe</t>
  </si>
  <si>
    <t>2.1. Wobec jednostek powiązanych</t>
  </si>
  <si>
    <t>2.2. Wobec pozostałych jednostek</t>
  </si>
  <si>
    <t>3. Zobowiązania krótkoterminowe</t>
  </si>
  <si>
    <t>3.1. Wobec jednostek powiązanych</t>
  </si>
  <si>
    <t>3.2. Wobec pozostałych jednostek</t>
  </si>
  <si>
    <t>3.3. Fundusze specjalne</t>
  </si>
  <si>
    <t>4. Rozliczenia międzyokresowe</t>
  </si>
  <si>
    <t>4.1. Ujemna wartość firmy</t>
  </si>
  <si>
    <t>4.2. Inne rozliczenia międzyokresowe</t>
  </si>
  <si>
    <t>P a s y w a    r a z e m</t>
  </si>
  <si>
    <t>Rozwodniona liczba akcji</t>
  </si>
  <si>
    <t>1. Należności warunkowe</t>
  </si>
  <si>
    <t>1.1. Od jednostek powiązanych (z tytułu)</t>
  </si>
  <si>
    <t>1.2. Od pozostałych jednostek (z tytułu)</t>
  </si>
  <si>
    <t>2. Zobowiązania warunkowe</t>
  </si>
  <si>
    <t>2.1. Na rzecz jednostek powiązanych (z tytułu)</t>
  </si>
  <si>
    <t>2.2. Na rzecz pozostałych jednostek (z tytułu)</t>
  </si>
  <si>
    <t>3. Inne (z tytułu)</t>
  </si>
  <si>
    <t>P o z y c j e   p o z a b i l a n s o w e,   r a z e m</t>
  </si>
  <si>
    <t xml:space="preserve"> półrocze / 2002</t>
  </si>
  <si>
    <t xml:space="preserve"> - otrzymanych gwarancji i poręczeń</t>
  </si>
  <si>
    <t xml:space="preserve"> - udzielonych gwarancji i poręczeń</t>
  </si>
  <si>
    <t>I. Przychody netto ze sprzedaży produktów, towarów i materiałów, w tym:</t>
  </si>
  <si>
    <t>II. Koszty sprzedanych produktów, towarów i materiałów, w tym:</t>
  </si>
  <si>
    <t>III. Zysk (strata) brutto ze sprzedaży (I-II)</t>
  </si>
  <si>
    <t>1. Zysk ze zbycia niefinansowych aktywów trwałych</t>
  </si>
  <si>
    <t>2. Dotacje</t>
  </si>
  <si>
    <t>3. Inne przychody operacyjne</t>
  </si>
  <si>
    <t>1. Strata ze zbycia niefinansowych aktywów trwałych</t>
  </si>
  <si>
    <t>2. Aktualizacja wartości aktywów niefinansowych</t>
  </si>
  <si>
    <t>3. Inne koszty operacyjne</t>
  </si>
  <si>
    <t>IX. Zysk (strata) z działalności operacyjnej (VI+VII-VIII)</t>
  </si>
  <si>
    <t>X. Przychody finansowe</t>
  </si>
  <si>
    <t>1. Dywidendy i udziały w zyskach, w tym:</t>
  </si>
  <si>
    <t>2. Odsetki, w tym:</t>
  </si>
  <si>
    <t>3. Zysk ze zbycia inwestycji</t>
  </si>
  <si>
    <t>4. Aktualizacja wartości inwestycji</t>
  </si>
  <si>
    <t>5. Inne</t>
  </si>
  <si>
    <t>XI. Koszty finansowe</t>
  </si>
  <si>
    <t>1. Odsetki, w tym:</t>
  </si>
  <si>
    <t>2. Strata ze zbycia inwestycji</t>
  </si>
  <si>
    <t>3. Aktualizacja wartości inwestycji</t>
  </si>
  <si>
    <t>4. Inne</t>
  </si>
  <si>
    <t>XII. Zysk (strata) z działalności gospodarczej (IX+X-XI)</t>
  </si>
  <si>
    <t>XIII. Wynik zdarzeń nadzwyczajnych (XIII.1. - XIII.2.)</t>
  </si>
  <si>
    <t>XIV. Zysk (strata) brutto (XII+/-XIII)</t>
  </si>
  <si>
    <t>XV. Podatek dochodowy</t>
  </si>
  <si>
    <t>a) część bieżąca</t>
  </si>
  <si>
    <t>b) część odroczona</t>
  </si>
  <si>
    <t>XVI. Pozostałe obowiązkowe zmniejszenia zysku (zwiększenia straty)</t>
  </si>
  <si>
    <t>XVII. Udział w zyskach (stratach) netto jednostek podporządkowanych wycenianych metodą praw własności</t>
  </si>
  <si>
    <t>XVIII. Zysk (strata) netto (XIV-XV-XVI+/-XVII)</t>
  </si>
  <si>
    <t xml:space="preserve"> - od jednostek powiązanych</t>
  </si>
  <si>
    <t xml:space="preserve"> - dla jednostek powiązanych</t>
  </si>
  <si>
    <t>Zysk (strata) netto (zanualizowany)</t>
  </si>
  <si>
    <t>Średnia ważona rozwodniona liczba akcji zwykłych</t>
  </si>
  <si>
    <t>I. Kapitał własny na początek okresu (BO)</t>
  </si>
  <si>
    <t>b) korekty błędów podstawowych</t>
  </si>
  <si>
    <t>I.a. Kapitał własny na początek okresu (BO), po uzgodnieniu do danych porównywalnych</t>
  </si>
  <si>
    <t>1. Kapitał zakładowy na początek okresu</t>
  </si>
  <si>
    <t>1.1. Zmiany kapitału zakładowego</t>
  </si>
  <si>
    <t>1.2. Kapitał zakładowy na koniec okresu</t>
  </si>
  <si>
    <t>2. Należne wpłaty na kapitał zakładowy na początek okresu</t>
  </si>
  <si>
    <t>2.1. Zmiany należnych wpłat na kapitał zakładowy</t>
  </si>
  <si>
    <t>2.2. Należne wpłaty na kapitał zakładowy na koniec okresu</t>
  </si>
  <si>
    <t>3. Akcje (udziały) własne na początek okresu</t>
  </si>
  <si>
    <t>3.1. Zmiany akcji (udziałów) własnych</t>
  </si>
  <si>
    <t>3.2. Akcje (udziały) własne na koniec okresu</t>
  </si>
  <si>
    <t>4. Kapitał zapasowy na początek okresu</t>
  </si>
  <si>
    <t>4.1. Zmiany kapitału zapasowego</t>
  </si>
  <si>
    <t>4.2. Kapitał zapasowy na koniec okresu</t>
  </si>
  <si>
    <t>5. Kapitał z aktualizacji wyceny na początek okresu</t>
  </si>
  <si>
    <t>5.1. Zmiany kapitału z aktualizacji wyceny</t>
  </si>
  <si>
    <t>5.2. Kapitał z aktualizacji wyceny na koniec okresu</t>
  </si>
  <si>
    <t>6. Pozostałe kapitały rezerwowe na początek okresu</t>
  </si>
  <si>
    <t>6.1. Zmiany pozostałych kapitałów rezerwowych</t>
  </si>
  <si>
    <t>6.2. Pozostałe kapitały rezerwowe na koniec okresu</t>
  </si>
  <si>
    <t>7. Zysk (strata) z lat ubiegłych na początek okresu</t>
  </si>
  <si>
    <t>7.1. Zysk z lat ubiegłych na początek okresu</t>
  </si>
  <si>
    <t>7.2. Zysk z lat ubiegłych, na początek okresu, po uzgodnieniu do danych porównywalnych</t>
  </si>
  <si>
    <t>7.3. Zysk z lat ubiegłych na koniec okresu</t>
  </si>
  <si>
    <t>7.4. Strata z lat ubiegłych na początek okresu</t>
  </si>
  <si>
    <t>7.5. Strata z lat ubiegłych na początek okresu, po uzgodnieniu do danych porównywalnych</t>
  </si>
  <si>
    <t>7.6. Strata z lat ubiegłych na koniec okresu</t>
  </si>
  <si>
    <t>7.7. Zysk (strata) z lat ubiegłych na koniec okresu</t>
  </si>
  <si>
    <t>c) odpisy z zysku</t>
  </si>
  <si>
    <t>II. Kapitał własny na koniec okresu (BZ )</t>
  </si>
  <si>
    <t>III. Kapitał własny, po uwzględnieniu proponowanego podziału zysku (pokrycia straty)</t>
  </si>
  <si>
    <t xml:space="preserve"> - emisji akcji (wydania udziałów)</t>
  </si>
  <si>
    <t xml:space="preserve"> - umorzenia akcji (udziałów)</t>
  </si>
  <si>
    <t xml:space="preserve"> - zbycia środków trwałych</t>
  </si>
  <si>
    <t xml:space="preserve"> - podziału zysku z lat ubiegłych</t>
  </si>
  <si>
    <t xml:space="preserve"> - przeniesienia straty z lat ubiegłych do pokrycia</t>
  </si>
  <si>
    <t xml:space="preserve">A. Przepływy środków pieniężnych z działalności operacyjnej </t>
  </si>
  <si>
    <t>I. Wpływy</t>
  </si>
  <si>
    <t>II. Wydatki</t>
  </si>
  <si>
    <t>(metoda pośrednia)</t>
  </si>
  <si>
    <t>1. Udział w (zyskach) stratach netto jednostek wycenianych metodą praw własności</t>
  </si>
  <si>
    <t>2. Amortyzacja</t>
  </si>
  <si>
    <t>3. (Zyski) straty z tytułu różnic kursowych</t>
  </si>
  <si>
    <t>4. Odsetki i udziały w zyskach (dywidendy)</t>
  </si>
  <si>
    <t>5. (Zysk) strata z działalności inwestycyjnej</t>
  </si>
  <si>
    <t>6. Zmiana stanu rezerw</t>
  </si>
  <si>
    <t>7. Zmiana stanu zapasów</t>
  </si>
  <si>
    <t>8. Zmiana stanu należności</t>
  </si>
  <si>
    <t>9. Zmiana stanu zobowiązań krótkoterminowych, z wyjątkiem pożyczek i kredytów</t>
  </si>
  <si>
    <t>10. Zmiana stanu rozliczeń międzyokresowych</t>
  </si>
  <si>
    <t>11. Inne korekty</t>
  </si>
  <si>
    <t>B. Przepływy środków pieniężnych z działalności inwestycyjnej</t>
  </si>
  <si>
    <t>1. Zbycie wartości niematerialnych i prawnych oraz rzeczowych aktywów trwałych</t>
  </si>
  <si>
    <t>2. Zbycie inwestycji w nieruchomości oraz wartości niematerialne i prawne</t>
  </si>
  <si>
    <t>3. Z aktywów finansowych, w tym:</t>
  </si>
  <si>
    <t>4 . Inne wpływy inwestycyjne</t>
  </si>
  <si>
    <t>1. Nabycie wartości niematerialnych i prawnych oraz rzeczowych aktywów trwałych</t>
  </si>
  <si>
    <t>2. Inwestycje w nieruchomości oraz wartości niematerialne i prawne</t>
  </si>
  <si>
    <t>3. Na aktywa finansowe, w tym:</t>
  </si>
  <si>
    <t>4. Inne wydatki inwestycyjne</t>
  </si>
  <si>
    <t xml:space="preserve"> - przezaczenie zysku na pokrycie straty</t>
  </si>
  <si>
    <t>- niewykorzystanie rezerwy</t>
  </si>
  <si>
    <t xml:space="preserve">  - likwidacja</t>
  </si>
  <si>
    <t>III. Przepływy pieniężne netto z działalności inwestycyjnej (I-II)</t>
  </si>
  <si>
    <t xml:space="preserve"> - zbycie aktywów finansowych</t>
  </si>
  <si>
    <t xml:space="preserve"> - dywidendy i udziały w zyskach</t>
  </si>
  <si>
    <t xml:space="preserve"> - spłata udzielonych pożyczek długoterminowych</t>
  </si>
  <si>
    <t xml:space="preserve"> - odsetki</t>
  </si>
  <si>
    <t xml:space="preserve"> - inne wpływy z aktywów finansowych</t>
  </si>
  <si>
    <t xml:space="preserve"> - nabycie aktywów finansowych</t>
  </si>
  <si>
    <t xml:space="preserve"> - udzielone pożyczki długoterminowe</t>
  </si>
  <si>
    <t>C. Przepływy środków pieniężnych z działalności finansowej</t>
  </si>
  <si>
    <t>1. Wpływy netto z emisji akcji (wydania udziałów) i innych instrumentów kapitałowych oraz dopłat do kapitału</t>
  </si>
  <si>
    <t>2. Kredyty i pożyczki</t>
  </si>
  <si>
    <t>3. Emisja dłużnych papierów wartościowych</t>
  </si>
  <si>
    <t>4. Inne wpływy finansowe</t>
  </si>
  <si>
    <t>1. Nabycie akcji (udziałów) własnych</t>
  </si>
  <si>
    <t>2. Dywidendy i inne wypłaty na rzecz właścicieli</t>
  </si>
  <si>
    <t>3. Inne, niż wpłaty na rzecz właścicieli, wydatki z tytułu podziału zysku</t>
  </si>
  <si>
    <t>4. Spłaty kredytów i pożyczek</t>
  </si>
  <si>
    <t>5. Wykup dłużnych papierów wartościowych</t>
  </si>
  <si>
    <t>6. Z tytułu innych zobowiązań finansowych</t>
  </si>
  <si>
    <t>7. Płatności zobowiązań z tytułu umów leasingu finansowego</t>
  </si>
  <si>
    <t>8. Odsetki</t>
  </si>
  <si>
    <t>9. Inne wydatki finansowe</t>
  </si>
  <si>
    <t>III. Przepływy pieniężne netto z działalności finansowej (I-II)</t>
  </si>
  <si>
    <t>D. Przepływy pieniężne netto, razem (A.III+/-B.III+/-C.III)</t>
  </si>
  <si>
    <t>E. Bilansowa zmiana stanu środków pieniężnych, w tym:</t>
  </si>
  <si>
    <t>F. Środki pieniężne na początek okresu</t>
  </si>
  <si>
    <t>G. Środki pieniężne na koniec okresu (F+/-D), w tym:</t>
  </si>
  <si>
    <t xml:space="preserve"> - zmiana stanu środków pieniężnych z tytułu różnic kursowych</t>
  </si>
  <si>
    <t xml:space="preserve"> - o ograniczonej możliwości dysponowania</t>
  </si>
  <si>
    <t>a) koszty zakończonych prac rozwojowych</t>
  </si>
  <si>
    <t>b) wartość firmy</t>
  </si>
  <si>
    <t>c) nabyte koncesje, patenty, licencje i podobne wartości, w tym:</t>
  </si>
  <si>
    <t>d) inne wartości niematerialne i prawne</t>
  </si>
  <si>
    <t>e) zaliczki na wartości niematerialne i prawne</t>
  </si>
  <si>
    <t>Wartości niematerialne i prawne, razem</t>
  </si>
  <si>
    <t xml:space="preserve"> - oprogramowanie komputerowe</t>
  </si>
  <si>
    <t>WARTOŚCI NIEMATERIALNE I PRAWNE</t>
  </si>
  <si>
    <t>ZMIANY WARTOŚCI NIEMATERIALNYCH I PRAWNYCH (wg grup rodzajowych)</t>
  </si>
  <si>
    <t>h) odpisy z tytułu trwałej utraty wartości na początek okresu</t>
  </si>
  <si>
    <t>b.d.</t>
  </si>
  <si>
    <t>i) odpisy z tytułu trwałej utraty wartości na koniec okresu</t>
  </si>
  <si>
    <t>j) wartość netto wartości niematerialnych i prawnych na koniec okresu</t>
  </si>
  <si>
    <t xml:space="preserve"> - zwiększenie</t>
  </si>
  <si>
    <t xml:space="preserve"> - zmniejszenie</t>
  </si>
  <si>
    <t>a</t>
  </si>
  <si>
    <t xml:space="preserve">b </t>
  </si>
  <si>
    <t>koszty zakończonych prac rozwojowych</t>
  </si>
  <si>
    <t>wartość firmy</t>
  </si>
  <si>
    <t>WARTOŚCI NIEMATERIALNE I PRAWNE (STRUKTURA WŁASNOŚCIOWA)</t>
  </si>
  <si>
    <t>NOTA 1C</t>
  </si>
  <si>
    <t>Należności długoterminowe netto</t>
  </si>
  <si>
    <t>4. Stan rezerwy z tytułu odroczonego podatku dochodowego na koniec okresu, razem</t>
  </si>
  <si>
    <t>pożyczki pozostała do spłaty</t>
  </si>
  <si>
    <t>finansowe</t>
  </si>
  <si>
    <t>Dłużne instrumenty  według rodzaju</t>
  </si>
  <si>
    <t xml:space="preserve">Kwota kretydu / według umowy </t>
  </si>
  <si>
    <t>Noty objaśniające do rachunku zysków i strat</t>
  </si>
  <si>
    <t>a) amortyzacja</t>
  </si>
  <si>
    <t>b) zużycie materiałów i energii</t>
  </si>
  <si>
    <t>3. Podstawa opodatkowania podatkiem dochodowym</t>
  </si>
  <si>
    <r>
      <t xml:space="preserve">PODZIAŁ ZYSKU </t>
    </r>
    <r>
      <rPr>
        <i/>
        <sz val="11"/>
        <rFont val="Arial CE"/>
        <family val="2"/>
      </rPr>
      <t>- FORMULARZ TEKSTOWY</t>
    </r>
  </si>
  <si>
    <r>
      <t xml:space="preserve">ZYSK NA 1 AKCJĘ </t>
    </r>
    <r>
      <rPr>
        <i/>
        <sz val="11"/>
        <rFont val="Arial CE"/>
        <family val="2"/>
      </rPr>
      <t>- FORMULARZ TEKSTOWY</t>
    </r>
  </si>
  <si>
    <t>b) używane na podstawie umowy najmu, dzierżawy lub innej umowy, w tym umowy leasingu, w tym:</t>
  </si>
  <si>
    <t>NOTA 2A</t>
  </si>
  <si>
    <t>a) środki trwałe, w tym:</t>
  </si>
  <si>
    <t>b) środki trwałe w budowie</t>
  </si>
  <si>
    <t>c) zaliczki na środki trwałe w budowie</t>
  </si>
  <si>
    <t>Rzeczowe aktywa trwałe, razem</t>
  </si>
  <si>
    <t xml:space="preserve"> - budynki, lokale i obiekty inżynierii lądowej i wodnej</t>
  </si>
  <si>
    <t xml:space="preserve"> - grunty (w tym prawo użytkowania wieczystego gruntu)</t>
  </si>
  <si>
    <t xml:space="preserve"> - inne środki trwałe</t>
  </si>
  <si>
    <t>ZMIANY ŚRODKÓW TRWAŁYCH (wg grup rodzajowych)</t>
  </si>
  <si>
    <t>j) wartość netto środków trwałych na koniec okresu</t>
  </si>
  <si>
    <t>KWOTA NALEŻNOŚCI SPORNYCH I PRZETERMINOWANYCH, W TYM NIE OBJĘTE REZERWAMI ORAZ NIE WYKAZANE JAKO " NALEŻNOŚCI DOCHODZONE NA DRODZE SĄDOWEJ"</t>
  </si>
  <si>
    <t>1) należności sporne  objęte rezerwami ( z tytułu):</t>
  </si>
  <si>
    <t xml:space="preserve">  -dostaw i usług</t>
  </si>
  <si>
    <t>2) należności sporne nie objęte rezerwami i nie wykazane jako należności dochodzone na drodze sądowej ( z tytułu)</t>
  </si>
  <si>
    <t>3) należności przeterminowane</t>
  </si>
  <si>
    <t>4) należności przeterminowane nie objęte rezerwą</t>
  </si>
  <si>
    <t>NALEŻNOŚCI WARUNKOWE OD JEDNOSTEK POWIĄZANYCH (Z TYTUŁU)</t>
  </si>
  <si>
    <t>a) otrzymanych gwarancji i poręczeń, w tym:</t>
  </si>
  <si>
    <t>b) pozostałe (z tytułu)</t>
  </si>
  <si>
    <t xml:space="preserve">    - w tym: od jednostek zależnych</t>
  </si>
  <si>
    <t xml:space="preserve">    - w tym: od jednostek współzależnych</t>
  </si>
  <si>
    <t xml:space="preserve">    - w tym: od jednostek stowarzyszonych</t>
  </si>
  <si>
    <t xml:space="preserve">    - w tym: od znaczącego inwestora</t>
  </si>
  <si>
    <t xml:space="preserve">    - w tym: od jednostki dominującej</t>
  </si>
  <si>
    <t>Należności warunkowe od jednostek powiązanych, razem</t>
  </si>
  <si>
    <t>NOTA 23B</t>
  </si>
  <si>
    <t>a) udzielonych gwarancji i poręczeń, w tym:</t>
  </si>
  <si>
    <t xml:space="preserve">    - w tym: na rzecz jednostek zależnych</t>
  </si>
  <si>
    <t xml:space="preserve">    - w tym: na rzecz jednostek współzależnych</t>
  </si>
  <si>
    <t xml:space="preserve">    - w tym: na rzecz jednostek stowarzyszonych</t>
  </si>
  <si>
    <t xml:space="preserve">    - w tym: na rzecz znaczącego inwestora</t>
  </si>
  <si>
    <t xml:space="preserve">    - w tym: na rzecz jednostki dominującej</t>
  </si>
  <si>
    <t>Zobowiązania warunkowe na rzecz jednostek powiązanych, razem</t>
  </si>
  <si>
    <t xml:space="preserve"> - na rzecz jednostek zależnych</t>
  </si>
  <si>
    <t xml:space="preserve"> - na rzecz jednostek współzależnych</t>
  </si>
  <si>
    <t xml:space="preserve"> - na rzecz jednostek stowarzyszonych</t>
  </si>
  <si>
    <t xml:space="preserve"> - na rzecz znaczącego inwestora</t>
  </si>
  <si>
    <t xml:space="preserve"> - na rzecz jednostki dominującej</t>
  </si>
  <si>
    <t>NOTA 24A</t>
  </si>
  <si>
    <t>Środki trwałe, razem</t>
  </si>
  <si>
    <t>Środki trwałe bilansowe, razem</t>
  </si>
  <si>
    <t>ŚRODKI TRWAŁE WYKAZANE POZABILANSOWO</t>
  </si>
  <si>
    <t>używane na podstawie umowy najmu, dzierżawy lub innej umowy, w tym umowy leasingu, w tym:</t>
  </si>
  <si>
    <t>NALEŻNOŚCI DŁUGOTERMINOWE</t>
  </si>
  <si>
    <t>a) należności od jednostek powiązanych, w tym:</t>
  </si>
  <si>
    <t>b) od pozostałych jednostek (z tytułu)</t>
  </si>
  <si>
    <t>c) odpisy aktualizujące wartość należności</t>
  </si>
  <si>
    <t>Należności długoterminowe brutto</t>
  </si>
  <si>
    <t>5. Zwiększania, zaniechania, zwolnienia, odliczenia i obniżki podatku</t>
  </si>
  <si>
    <t>6. Podatek dochodowy bieżący ujęty (wykazany) w deklaracji podatkowej okresu, w tym:</t>
  </si>
  <si>
    <t>- wykazany w rachunku zysków i strat</t>
  </si>
  <si>
    <t>- dotyczący pozycji, które zmniejszyły lub zwiększyły kapitał własny</t>
  </si>
  <si>
    <t>- dotyczący pozycji, które zmniejszyły lub zwiększyły wartość firmy lub ujemną wartość firmy</t>
  </si>
  <si>
    <t>NOTA 34B</t>
  </si>
  <si>
    <t>PODATEK DOCHODOWY ODROCZONY, WYKAZANY W RACHUNKU ZYSKÓW I STRAT</t>
  </si>
  <si>
    <t>Podatek dochodowy odroczony, razem</t>
  </si>
  <si>
    <t xml:space="preserve"> - zmniejszenie (zwiększenie) z tytułu powstania i odwrócenia się różnic przejściowych</t>
  </si>
  <si>
    <t xml:space="preserve"> - zmniejszenie (zwiększenie) z tytułu zmiany stawek podatkowych</t>
  </si>
  <si>
    <t xml:space="preserve"> - zmniejszenie (zwiększenie) z tytułu poprzednio nieujętej straty podatkowej, ulgi podatkowej lub różnicy przejściowej poprzedniego okresu</t>
  </si>
  <si>
    <t xml:space="preserve"> - zmniejszenie (zwiększenie) z tytułu odpisania aktywów z tytułu odroczonego podatku dochodowego lub braku możliwości wykorzystania rezerwy na odroczony podatek dochodowy</t>
  </si>
  <si>
    <t xml:space="preserve"> - inne składniki podatku odroczonego (wg tytułów)</t>
  </si>
  <si>
    <t>NOTA 34C</t>
  </si>
  <si>
    <t>ŁĄCZNA KWOTA PODATKU ODROCZONEGO</t>
  </si>
  <si>
    <t xml:space="preserve"> - ujętego w kapitale własnym</t>
  </si>
  <si>
    <t xml:space="preserve"> - ujętego w wartości firmy lub ujemnej wartości firmy</t>
  </si>
  <si>
    <t>NOTA 34D</t>
  </si>
  <si>
    <t>PODATEK DOCHODOWY WYKAZANY W RACHUNKU ZYSKÓW I STRAT DOTYCZĄCY</t>
  </si>
  <si>
    <t xml:space="preserve"> - działalności zaniechanej</t>
  </si>
  <si>
    <t xml:space="preserve"> - wyniku na operacjach nadzwyczajnych</t>
  </si>
  <si>
    <t>NOTA 35</t>
  </si>
  <si>
    <t>POZOSTAŁE OBOWIĄZKOWE ZMNIEJSZENIA ZYSKU (ZWIĘKSZENIA STRATY), Z TYTUŁU:</t>
  </si>
  <si>
    <t>Pozostałe obowiązkowe zmniejszenia zysku (zwiększenia straty), razem</t>
  </si>
  <si>
    <t>NOTA 36</t>
  </si>
  <si>
    <t>UDZIAŁ W ZYSKACH ( STRATACH) NETTO JEDNOSTEK PODPORZĄDKOWANYCH WYCENIANYCH METODĄ PRAW WŁASNOŚCI, W TYM:</t>
  </si>
  <si>
    <t xml:space="preserve"> - odpis wartości firmy jednostek podporządkowanych</t>
  </si>
  <si>
    <t xml:space="preserve"> - odpis ujemnej wartości firmy jednostek podporządkowanych</t>
  </si>
  <si>
    <t xml:space="preserve"> - odpis różnicy w wycenie aktywów netto</t>
  </si>
  <si>
    <t>NOTA 37</t>
  </si>
  <si>
    <t>Należy przedstawić sposób podziału zysku lub pokrycia straty za prezentowane lata obrotowe, a w przypadku niezakończonego roku obrotowego - propozycję podziału zysku lub pokrycia straty, ujawniając, odpowiednie dla ustalenia wielkości zysku lub straty, dane liczbowe</t>
  </si>
  <si>
    <t>NOTA 38</t>
  </si>
  <si>
    <t xml:space="preserve">      - nadwyżka aportu nad wartościa księgową</t>
  </si>
  <si>
    <t xml:space="preserve">      - odsetki od kredytu - naliczone</t>
  </si>
  <si>
    <t xml:space="preserve">       - rezerwa urlopowa</t>
  </si>
  <si>
    <t xml:space="preserve">       - rezerwa na badanie bilansu</t>
  </si>
  <si>
    <t xml:space="preserve">       - koszty dotyczące bieżącego roku</t>
  </si>
  <si>
    <t xml:space="preserve">       - w tym: od jednostek powiązanych</t>
  </si>
  <si>
    <t>Należy przedstawić dodatkowe dane objaśniające sposób obliczenia zysku (straty) na jedną akcję zwykłą oraz rozwodnionego zysku (straty) na jedną akcję zwykłą z uwzględnieniem podziału na wszystkie rodzaje akcji zwykłych, które różnią się między sobą prawem udziału w zysku netto danego okresu</t>
  </si>
  <si>
    <t>a) ujemne różnice kursowe, w tym:</t>
  </si>
  <si>
    <t>Średni kurs w okresie *</t>
  </si>
  <si>
    <t>Minimalny kurs w okresie</t>
  </si>
  <si>
    <t>Maksymalny kurs w okresie</t>
  </si>
  <si>
    <t>tys. EUR</t>
  </si>
  <si>
    <t>Zobowiązania pozabilansowe</t>
  </si>
  <si>
    <t xml:space="preserve">III. Przepływy pieniężne netto z działalności operacyjnej (I+/-II) </t>
  </si>
  <si>
    <t xml:space="preserve">NOTY OBJAŚNIAJĄCE </t>
  </si>
  <si>
    <t>Noty objaśniające do bilansu</t>
  </si>
  <si>
    <t>zaliczki na wartości niematerialne       i prawne</t>
  </si>
  <si>
    <t>inne wartości niematerialne         i prawne</t>
  </si>
  <si>
    <t xml:space="preserve">zastosowana metoda konsolidacji /wycena metodą praw własności, bądź wskazanie, że jednostka nie podlega konsolidacji / wycenie metodą praw własności </t>
  </si>
  <si>
    <t>data objęcia kontroli / współkontroli / uzyskania znaczącego wpływu</t>
  </si>
  <si>
    <t>wartość udziałów / akcji według ceny nabycia</t>
  </si>
  <si>
    <t>korekty aktualizujące wartość (razem)</t>
  </si>
  <si>
    <t>wartość bilansowa udziałów / akcji</t>
  </si>
  <si>
    <t>procent posiadanego kapitału zakładowego</t>
  </si>
  <si>
    <t xml:space="preserve">wskazanie innej niż określona pod lit. j) lub k), podstawy kontroli / współkontroli / znaczacego wpływu </t>
  </si>
  <si>
    <t>NOTA 20A</t>
  </si>
  <si>
    <t xml:space="preserve">    - długoterminowe w okresie spłaty</t>
  </si>
  <si>
    <t xml:space="preserve"> - z tytułu dywidend</t>
  </si>
  <si>
    <t xml:space="preserve"> - kredyty i pożyczki, w tym:</t>
  </si>
  <si>
    <t xml:space="preserve"> - z tytułu dostaw i usług, o okresie wymagalności:</t>
  </si>
  <si>
    <t xml:space="preserve"> - zaliczki otrzymane na dostawy</t>
  </si>
  <si>
    <t xml:space="preserve"> - zobowiązania wekslowe</t>
  </si>
  <si>
    <t>g) fundusze specjalne (wg tytułów)</t>
  </si>
  <si>
    <t>Zobowiązania krótkoterminowe, razem</t>
  </si>
  <si>
    <t>ZOBOWIĄZANIA KRÓTKOTERMINOWE</t>
  </si>
  <si>
    <t>ZOBOWIĄZANIA KRÓTKOTERMINOWE (STRUKTURA WALUTOWA)</t>
  </si>
  <si>
    <t>NOTA 20B</t>
  </si>
  <si>
    <t>NOTA 21A</t>
  </si>
  <si>
    <t>ZMIANA STANU UJEMNEJ WARTOŚCI FIRMY</t>
  </si>
  <si>
    <t>Stan ujemnej wartości firmy na koniec okresu</t>
  </si>
  <si>
    <t>ZOBOWIĄZANIA KRÓTKOTERMINOWE Z TYTUŁU KREDYTÓW I POŻYCZEK</t>
  </si>
  <si>
    <t xml:space="preserve">Nazwa (firma) jednostki  </t>
  </si>
  <si>
    <t>NOTA 20C</t>
  </si>
  <si>
    <t>ZOBOWIĄZANIA DŁUGOTERMINOWE Z TYTUŁU WYEMITOWANYCH DŁUŻNYCH INSTRUMENTÓW FINANSOWYCH</t>
  </si>
  <si>
    <t>NOTA 20D</t>
  </si>
  <si>
    <t>ZOBOWIĄZANIA KRÓTKOTERMINOWE Z TYTUŁU WYEMITOWANYCH DŁUŻNYCH INSTRUMENTÓW FINANSOWYCH</t>
  </si>
  <si>
    <t>NOTA 21B</t>
  </si>
  <si>
    <t>a) bierne rozliczenia międzyokresowe kosztów</t>
  </si>
  <si>
    <t>b) rozliczenia międzyokresowe przychodów</t>
  </si>
  <si>
    <t xml:space="preserve"> - długoterminowe (wg tytułów)</t>
  </si>
  <si>
    <t xml:space="preserve"> - krótkoterminowe (wg tytułów)</t>
  </si>
  <si>
    <t>Należy przedstawić dodatkowe dane objaśniające sposób obliczenia wartości księgowej na jedną akcję oraz rozwodnionej wartości księgowej na jedną akcję</t>
  </si>
  <si>
    <t>NOTA 22</t>
  </si>
  <si>
    <t>NOTA 23A</t>
  </si>
  <si>
    <t>UDZIAŁY LUB AKCJE W JEDNOSTKACH PODPORZĄDKOWANYCH c.d.</t>
  </si>
  <si>
    <t xml:space="preserve">                                                                                                                                     m</t>
  </si>
  <si>
    <t>kapitał zakładowy</t>
  </si>
  <si>
    <t>NOTA 4M</t>
  </si>
  <si>
    <t xml:space="preserve">                                                     o</t>
  </si>
  <si>
    <t>p</t>
  </si>
  <si>
    <t>r</t>
  </si>
  <si>
    <t>s</t>
  </si>
  <si>
    <t>t</t>
  </si>
  <si>
    <t xml:space="preserve">należności jednostki, w tym:  </t>
  </si>
  <si>
    <t>aktywa jednostki, razem</t>
  </si>
  <si>
    <t>przychody ze sprzedaży</t>
  </si>
  <si>
    <t>otrzymane lub należne dywidendy</t>
  </si>
  <si>
    <t>nieopłacona przez emitenta wartość</t>
  </si>
  <si>
    <t>udziałów / akcji w jednostce</t>
  </si>
  <si>
    <t>od jednostki za ostatni rok obrotowy</t>
  </si>
  <si>
    <t>NOTA 4N</t>
  </si>
  <si>
    <t>UDZIAŁY LUB AKCJE W POZOSTAŁYCH JEDNOSTKACH</t>
  </si>
  <si>
    <t xml:space="preserve">                                 e</t>
  </si>
  <si>
    <t>kapitał własny jednostki, w tym:</t>
  </si>
  <si>
    <t xml:space="preserve"> - kapitał zakładowy</t>
  </si>
  <si>
    <t>% posiadanego kapitału zakładowego</t>
  </si>
  <si>
    <t>nieopłacona przez emitenta wartość udziałów / akcji</t>
  </si>
  <si>
    <t>otrzymane lub należne dywidendy za ostatni rok obrotowy</t>
  </si>
  <si>
    <t>NOTA 4O</t>
  </si>
  <si>
    <t>PAPIERY WARTOŚCIOWE, UDZIAŁY I INNE DŁUGOTERMINOWE AKTYWA FINANSOWE (STRUKTURA WALUTOWA)</t>
  </si>
  <si>
    <t>Papiery wartościowe, udziały i inne długoterminowe aktywa finansowe, razem</t>
  </si>
  <si>
    <t>NOTA 4P</t>
  </si>
  <si>
    <t>PAPIERY WARTOŚCIOWE, UDZIAŁY I INNE DŁUGOTERMINOWE AKTYWA FINANSOWE (WEDŁUG ZBYWALNOŚCI)</t>
  </si>
  <si>
    <t>A. Z nieograniczoną zbywalnością, notowane na giełdach (wartość bilansowa)</t>
  </si>
  <si>
    <t>a) akcje (wartość bilansowa):</t>
  </si>
  <si>
    <t>b) obligacje (wartość bilansowa):</t>
  </si>
  <si>
    <t>c) inne - wg grup rodzajowych (wartość bilansowa):</t>
  </si>
  <si>
    <t xml:space="preserve">c1 ... </t>
  </si>
  <si>
    <t xml:space="preserve"> - korekty aktualizujące wartość (za okres)</t>
  </si>
  <si>
    <t xml:space="preserve"> - wartość na początek okresu</t>
  </si>
  <si>
    <t xml:space="preserve"> - wartość według cen nabycia</t>
  </si>
  <si>
    <t xml:space="preserve">  - wartość na początek okresu</t>
  </si>
  <si>
    <t>B. Z nieograniczoną zbywalnością, notowane na rynkach pozagiełdowych (wartość bilansowa)</t>
  </si>
  <si>
    <t>C. Z nieograniczoną zbywalnością, nienotowane na rynku regulowanym (wartość bilansowa)</t>
  </si>
  <si>
    <t>D. Z ograniczoną zbywalnością (wartość bilansowa)</t>
  </si>
  <si>
    <t>a) udziały i akcje (wartość bilansowa):</t>
  </si>
  <si>
    <t>Wartość według cen nabycia, razem</t>
  </si>
  <si>
    <t>Wartość na początek okresu, razem</t>
  </si>
  <si>
    <t>Korekty aktualizujące wartość (za okres), razem</t>
  </si>
  <si>
    <t>Wartość bilansowa, razem</t>
  </si>
  <si>
    <t>NOTA 4Q</t>
  </si>
  <si>
    <t>UDZIELONE POŻYCZKI DŁUGOTERMINOWE (STRUKTURA WALUTOWA)</t>
  </si>
  <si>
    <t>Udzielone pożyczki długoterminowe, razem</t>
  </si>
  <si>
    <t>NOTA 4R</t>
  </si>
  <si>
    <t>INNE INWESTYCJE DŁUGOTERMINOWE (WG RODZAJU)</t>
  </si>
  <si>
    <t>Inne inwestycje długoterminowe, razem</t>
  </si>
  <si>
    <t>NOTA 4S</t>
  </si>
  <si>
    <t>ZMIANA STANU INNYCH INWESTYCJI DŁUGOTERMINOWYCH (WG GRUP RODZAJOWYCH)</t>
  </si>
  <si>
    <t>NOTA 4T</t>
  </si>
  <si>
    <t>INNE INWESTYCJE DŁUGOTERMINOWE (STRUKTURA WALUTOWA)</t>
  </si>
  <si>
    <t>NOTA 5A</t>
  </si>
  <si>
    <t>ZMIANA STANU AKTYWÓW Z TYTUŁU ODROCZONEGO PODATKU DOCHODOWEGO</t>
  </si>
  <si>
    <t>1. Stan aktywów z tytułu odroczonego podatku dochodowego na początek okresu, w tym:</t>
  </si>
  <si>
    <t>a) odniesionych na wynik finansowy</t>
  </si>
  <si>
    <t>b) odniesionych na kapitał własny</t>
  </si>
  <si>
    <t>c) odniesionych na wartość firmy lub ujemną wartość firmy</t>
  </si>
  <si>
    <t>2. Zwiększenia</t>
  </si>
  <si>
    <t>a) odniesione na wynik finansowy okresu w związku z ujemnymi różnicami przejściowymi (z tytułu)</t>
  </si>
  <si>
    <t>b) odniesione na wynik finansowy okresu w związku ze stratą podatkową (z tytułu)</t>
  </si>
  <si>
    <t>c) odniesione na kapitał własny w związku z ujemnymi różnicami przejściowymi (z tytułu)</t>
  </si>
  <si>
    <t>d) odniesione na kapitał własny w związku ze stratą podatkową (z tytułu)</t>
  </si>
  <si>
    <t>e) odniesione na wartość firmy lub ujemną wartość firmy w związku z ujemnymi różnicami przejściowymi (z tytułu)</t>
  </si>
  <si>
    <t>3. Zmniejszenia</t>
  </si>
  <si>
    <t>4. Stan aktywów z tytułu odroczonego podatku dochodowego na koniec okresu, razem, w tym:</t>
  </si>
  <si>
    <t>NOTA 5B</t>
  </si>
  <si>
    <t>INNE ROZLICZENIA MIĘDZYOKRESOWE</t>
  </si>
  <si>
    <t>a) czynne rozliczenia międzyokresowe kosztów, w tym:</t>
  </si>
  <si>
    <t>b) pozostałe rozliczenia międzyokresowe, w tym:</t>
  </si>
  <si>
    <t>Inne rozliczenia międzyokresowe, razem</t>
  </si>
  <si>
    <t>NOTA 6</t>
  </si>
  <si>
    <t>ZAPASY</t>
  </si>
  <si>
    <t>a) materiały</t>
  </si>
  <si>
    <t>b) półprodukty i produkty w toku</t>
  </si>
  <si>
    <t>c) produkty gotowe</t>
  </si>
  <si>
    <t>d) towary</t>
  </si>
  <si>
    <t>e) zaliczki na dostawy</t>
  </si>
  <si>
    <t>Zapasy, razem</t>
  </si>
  <si>
    <t>NOTA 7A</t>
  </si>
  <si>
    <t>- udziały i acje</t>
  </si>
  <si>
    <t>- udzielone pożyczki</t>
  </si>
  <si>
    <t xml:space="preserve"> - odwrócenie się różnic przejściowych</t>
  </si>
  <si>
    <t>- powstanie różnic przejściowych</t>
  </si>
  <si>
    <t xml:space="preserve">   - opłata licencyjna</t>
  </si>
  <si>
    <t xml:space="preserve">   - inne</t>
  </si>
  <si>
    <t xml:space="preserve">   - koszty audytu przedinwetycyjnego</t>
  </si>
  <si>
    <t>Świadczenie usług w zakresie oprogramowania,świadczenie usług w zakresie przetwarzania danych</t>
  </si>
  <si>
    <t>24 kwietnia 2002</t>
  </si>
  <si>
    <t>ul.Świdnicka 13, Wrocław</t>
  </si>
  <si>
    <t>ul.Bema 15, Wrocław</t>
  </si>
  <si>
    <t>ul.Domaniewska 41, Warszawa</t>
  </si>
  <si>
    <t>ul.Śwdnicka 22, Wrocław</t>
  </si>
  <si>
    <t>ul.Wadowicka 8w, Kraków</t>
  </si>
  <si>
    <t>(2 z 3) członków RN</t>
  </si>
  <si>
    <t>D</t>
  </si>
  <si>
    <t>E</t>
  </si>
  <si>
    <t>Zwykła na okaziciela</t>
  </si>
  <si>
    <t>Brak</t>
  </si>
  <si>
    <t>Gotówka</t>
  </si>
  <si>
    <t>21.07.1999</t>
  </si>
  <si>
    <t>od 21 lipca 1999</t>
  </si>
  <si>
    <t>Aport</t>
  </si>
  <si>
    <t>16.11.1999</t>
  </si>
  <si>
    <t>28.04.2000</t>
  </si>
  <si>
    <t>29.12.2000</t>
  </si>
  <si>
    <t>od 1 stycznia 2000</t>
  </si>
  <si>
    <t>Wartość nominalna jednej akcji = 1 zł</t>
  </si>
  <si>
    <t xml:space="preserve">  - koszty leasingu</t>
  </si>
  <si>
    <t xml:space="preserve">  - koszty usług prawnych</t>
  </si>
  <si>
    <t xml:space="preserve">  - refakturacja kosztów</t>
  </si>
  <si>
    <t>b) kapitał rezerwowy z aktualizacji wyceny</t>
  </si>
  <si>
    <t>a) kapitał rezerwowy</t>
  </si>
  <si>
    <t xml:space="preserve">      - z tytułu podatków, ceł i ubezpieczeń społecznych </t>
  </si>
  <si>
    <t xml:space="preserve">      - z tytułu wynagrodzeń</t>
  </si>
  <si>
    <t xml:space="preserve">   -  sprzedaż środka trwałego </t>
  </si>
  <si>
    <t xml:space="preserve">   -  likwidacja inwestycji w obym środku trwałym</t>
  </si>
  <si>
    <t>\</t>
  </si>
  <si>
    <t>11.</t>
  </si>
  <si>
    <t>Al..KEN 95, Warszawa</t>
  </si>
  <si>
    <t>Świadczenie usług doradczych i ubezpieczeniowych z wykorzystaniem internetu, pośrednictwo ubezpieczeniowe z wykorzystaniem internetu</t>
  </si>
  <si>
    <t>24 lipca 2002</t>
  </si>
  <si>
    <t>GeoTec Sp. z o.o.</t>
  </si>
  <si>
    <t>Projektowanie i wdrażanie oprogramowania komputerowego w zakresie systemów informacji przestrzennej</t>
  </si>
  <si>
    <t>1 listopada 2002</t>
  </si>
  <si>
    <t>b) odniesione na kapitał własny w związku z dodatnimi różnicami przejściowymi (z tytułu)</t>
  </si>
  <si>
    <t>c) odniesione na wartość firmy lub ujemną wartość firmy w związku z dodatnimi różnicami przejściowymi (z tytułu)</t>
  </si>
  <si>
    <t>a) odniesione na wynik finansowy okresu w związku z dodatnimi różnicami przejściowymi (z tytułu)</t>
  </si>
  <si>
    <t>NOTA 18A</t>
  </si>
  <si>
    <t>NOTA 18B</t>
  </si>
  <si>
    <t>ZMIANA STANU DŁUGOTERMINOWEJ REZERWY NA ŚWIADCZENIA EMERYTALNE I PODOBNE (WG TYTUŁÓW)</t>
  </si>
  <si>
    <t>c) wykorzystanie (z tytułu)</t>
  </si>
  <si>
    <t>d) rozwiązanie (z tytułu)</t>
  </si>
  <si>
    <t>e) stan na koniec okresu</t>
  </si>
  <si>
    <t>NOTA 18C</t>
  </si>
  <si>
    <t xml:space="preserve">b1. jednostka/waluta EUR </t>
  </si>
  <si>
    <t>b2. jednostka/walutaEUR</t>
  </si>
  <si>
    <t>ZOBOWIĄZANIA WARUNKOWE DO JEDNOSTEK POWIĄZANYCH (Z TYTUŁU)</t>
  </si>
  <si>
    <t xml:space="preserve"> - wyroby</t>
  </si>
  <si>
    <t xml:space="preserve"> - usługi </t>
  </si>
  <si>
    <t>Przychody ze sprzedaży towarów</t>
  </si>
  <si>
    <t>Przychody ze sprzedaży materiałów</t>
  </si>
  <si>
    <t xml:space="preserve">  - aktualizacja wartości inwestycji</t>
  </si>
  <si>
    <t xml:space="preserve">  - przyjęte z inwestycji</t>
  </si>
  <si>
    <t xml:space="preserve">  - przyjęte z magazynu</t>
  </si>
  <si>
    <t xml:space="preserve">  - zakup</t>
  </si>
  <si>
    <t>ZMIANA STANU KRÓTKOTERMINOWEJ REZERWY NA ŚWIADCZENIA EMERYTALNE I PODOBNE (WG TYTUŁÓW)</t>
  </si>
  <si>
    <t>NOTA 18D</t>
  </si>
  <si>
    <t>ZMIANA STANU POZOSTAŁYCH REZERW DŁUGOTERMINOWYCH (WG TYTUŁÓW)</t>
  </si>
  <si>
    <t>NOTA 18E</t>
  </si>
  <si>
    <t>ZMIANA STANU POZOSTAŁYCH REZERW KRÓTKOTERMINOWYCH (WG TYTUŁÓW)</t>
  </si>
  <si>
    <t>NOTA 19A</t>
  </si>
  <si>
    <t>ZOBOWIĄZANIA DŁUGOTERMINOWE</t>
  </si>
  <si>
    <t>a) wobec jednostek zależnych</t>
  </si>
  <si>
    <t>b) wobec jednostek współzależnych</t>
  </si>
  <si>
    <t>c) wobec jednostek stowarzyszonych</t>
  </si>
  <si>
    <t xml:space="preserve"> - kredyty i pożyczki</t>
  </si>
  <si>
    <t xml:space="preserve"> - z tytułu emisji dłużnych papierów wartościowych</t>
  </si>
  <si>
    <t xml:space="preserve"> - inne zobowiązania finansowe, w tym:</t>
  </si>
  <si>
    <t xml:space="preserve"> - umowy leasingu finansowego</t>
  </si>
  <si>
    <t xml:space="preserve"> - inne (wg rodzaju)</t>
  </si>
  <si>
    <t>d) wobec znaczącego inwestora</t>
  </si>
  <si>
    <t>e) wobec jednostki dominującej</t>
  </si>
  <si>
    <t>f) wobec pozostałych jednostek</t>
  </si>
  <si>
    <t>Zobowiązania długoterminowe, razem</t>
  </si>
  <si>
    <t>NOTA 19B</t>
  </si>
  <si>
    <t>ZOBOWIĄZANIA DŁUGOTERMINOWE, O POZOSTAŁYM OD DNIA BILANSOWEGO OKRESIE SPŁATY</t>
  </si>
  <si>
    <t>a) powyżej 1 roku do 3 lat</t>
  </si>
  <si>
    <t>b) powyżej 3 do 5 lat</t>
  </si>
  <si>
    <t>c) powyżej 5 lat</t>
  </si>
  <si>
    <t>NOTA 19C</t>
  </si>
  <si>
    <t>ZOBOWIĄZANIA DŁUGOTERMINOWE (STRUKTURA WALUTOWA)</t>
  </si>
  <si>
    <t>NOTA 19D</t>
  </si>
  <si>
    <t>Dłużne instrumenty finansowe wg rodzaju</t>
  </si>
  <si>
    <t>Wartość nominalna</t>
  </si>
  <si>
    <t>Warunki oprocentowania</t>
  </si>
  <si>
    <t>Termin wykupu</t>
  </si>
  <si>
    <t>Gwarancje / zabezpieczenia</t>
  </si>
  <si>
    <t>Dodatkowe prawa</t>
  </si>
  <si>
    <t>Rynek notowań</t>
  </si>
  <si>
    <t>Inne</t>
  </si>
  <si>
    <t>NOTA 19E</t>
  </si>
  <si>
    <t>ZOBOWIĄZANIA DŁUGOTERMINOWE Z TYTUŁU KREDYTÓW I POŻYCZEK</t>
  </si>
  <si>
    <t xml:space="preserve">Nazwa (firma) jednostki ze wskazaniem formy prawnej </t>
  </si>
  <si>
    <t>Siedziba</t>
  </si>
  <si>
    <t>zł</t>
  </si>
  <si>
    <t>waluta</t>
  </si>
  <si>
    <t>Termin spłaty</t>
  </si>
  <si>
    <t>Zabezpieczenia</t>
  </si>
  <si>
    <t>INNE INWESTYCJE KRÓTKOTERMINOWE (STRUKTURA WALUTOWA)</t>
  </si>
  <si>
    <t>NOTA 10</t>
  </si>
  <si>
    <t>Krótkoterminowe rozliczenia międzyokresowe, razem</t>
  </si>
  <si>
    <t>Jeżeli łączna kwota odpisów aktualizujących z tytułu trwałej utraty wartości ujętych / odwróconych jest istotna należy ujawnić:</t>
  </si>
  <si>
    <t>a) główne składniki lub grupy składników aktywów, do których odnosiły się odpisy lub ich odwrócenie,</t>
  </si>
  <si>
    <t>b) główne zdarzenia i okoliczności, które doprowadziły do dokonania lub odwrócenia odpisów,</t>
  </si>
  <si>
    <t>c) dla każdej z wyodrębnionych grup składników aktywów: kwotę dokonanych odpisów aktualizujących, w tym</t>
  </si>
  <si>
    <r>
      <t xml:space="preserve">WARTOŚĆ KSIĘGOWA NA 1 AKCJĘ  - </t>
    </r>
    <r>
      <rPr>
        <i/>
        <sz val="11"/>
        <rFont val="Arial CE"/>
        <family val="2"/>
      </rPr>
      <t>FORMULARZ TEKSTOWY</t>
    </r>
  </si>
  <si>
    <t>POZOSTAŁE KAPITAŁY REZERWOWE (WG CELU PRZEZNACZENIA)</t>
  </si>
  <si>
    <t>pożyczki</t>
  </si>
  <si>
    <t xml:space="preserve">Kwota kretydu / pozostała </t>
  </si>
  <si>
    <t xml:space="preserve"> - od jednostek zależnych (z tytułu)</t>
  </si>
  <si>
    <t xml:space="preserve"> - od jednostek współzależnych (z tytułu)</t>
  </si>
  <si>
    <t xml:space="preserve"> - od jednostek stowarzyszonych (z tytułu)</t>
  </si>
  <si>
    <t xml:space="preserve"> - od znaczącego inwestora (z tytułu)</t>
  </si>
  <si>
    <t>NOTA 32</t>
  </si>
  <si>
    <t>ZYSKI NADZWYCZAJNE</t>
  </si>
  <si>
    <t>Zyski nadzwyczajne, razem</t>
  </si>
  <si>
    <t>Kurs na                     31 Grudnia</t>
  </si>
  <si>
    <t xml:space="preserve"> - od jednostki dominującej (z tytułu)</t>
  </si>
  <si>
    <t>ZMIANA STANU NALEŻNOŚCI DŁUGOTERMINOWYCH (WG TYTUŁÓW)</t>
  </si>
  <si>
    <t>ZMIANA STANU ODPISÓW AKTUALIZUJĄCYCH WARTOŚĆ NALEŻNOŚCI DŁUGOTERMINOWYCH</t>
  </si>
  <si>
    <t>Stan na początek okresu</t>
  </si>
  <si>
    <t>Stan odpisów aktualizujących wartość należności długoterminowych na koniec okresu</t>
  </si>
  <si>
    <t>NALEŻNOŚCI DŁUGOTERMINOWE (STRUKTURA WALUTOWA)</t>
  </si>
  <si>
    <t>a) w walucie polskiej</t>
  </si>
  <si>
    <t>b) w walutach obcych (wg walut i po przeliczeniu na zł)</t>
  </si>
  <si>
    <t xml:space="preserve">b1. jednostka/waluta ... / ... </t>
  </si>
  <si>
    <t>tys. zł</t>
  </si>
  <si>
    <t>pozostałe waluty w tys. zł</t>
  </si>
  <si>
    <t>Należności długoterminowe, razem</t>
  </si>
  <si>
    <t>NOTA 4A</t>
  </si>
  <si>
    <t>ZMIANA STANU NIERUCHOMOŚCI (WG GRUP RODZAJOWYCH)</t>
  </si>
  <si>
    <t>NOTA 4B</t>
  </si>
  <si>
    <t>ZMIANA STANU WARTOŚCI NIEMATERIALNYCH I PRAWNYCH (WG GRUP RODZAJOWYCH)</t>
  </si>
  <si>
    <t>NOTA 4C</t>
  </si>
  <si>
    <t>DŁUGOTERMINOWE AKTYWA FINANSOWE</t>
  </si>
  <si>
    <t>a) w jednostkach zależnych</t>
  </si>
  <si>
    <t>b) w jednostkach współzależnych</t>
  </si>
  <si>
    <t>c) w jednostkach stowarzyszonych</t>
  </si>
  <si>
    <t>d) w znaczącym inwestorze</t>
  </si>
  <si>
    <t>e) w jednostce dominującej</t>
  </si>
  <si>
    <t>f) w pozostałych jednostkach</t>
  </si>
  <si>
    <t>Długoterminowe aktywa finansowe, razem</t>
  </si>
  <si>
    <t xml:space="preserve"> - udziały lub akcje</t>
  </si>
  <si>
    <t xml:space="preserve"> - dłużne papiery wartościowe</t>
  </si>
  <si>
    <t xml:space="preserve"> - inne papiery wartościowe (wg rodzaju)</t>
  </si>
  <si>
    <t xml:space="preserve"> - udzielone pożyczki</t>
  </si>
  <si>
    <t xml:space="preserve"> - inne długoterminowe aktywa finansowe (wg rodzaju)</t>
  </si>
  <si>
    <t>NOTA 4D</t>
  </si>
  <si>
    <t>UDZIAŁY LUB AKCJE W JEDNOSTKACH PODPORZĄDKOWANYCH WYCENIANYCH METODĄ PRAW WŁASNOŚCI, W TYM:</t>
  </si>
  <si>
    <t>a) wartość firmy jednostek podporządkowanych</t>
  </si>
  <si>
    <t>b) ujemna wartość firmy jednostek podporządkowanych</t>
  </si>
  <si>
    <t xml:space="preserve"> - jednostek współzależnych</t>
  </si>
  <si>
    <t>NOTA 4E</t>
  </si>
  <si>
    <t>ZMIANA STANU WARTOŚCI FIRMY - JEDNOSTKI ZALEŻNE</t>
  </si>
  <si>
    <t>a) wartość firmy brutto na początek okresu</t>
  </si>
  <si>
    <t>d) wartość firmy brutto na koniec okresu</t>
  </si>
  <si>
    <t>e) odpis wartości firmy na początek okresu</t>
  </si>
  <si>
    <t>f) odpis wartości firmy za okres (z tytułu)</t>
  </si>
  <si>
    <t>g) odpis wartości firmy na koniec okresu</t>
  </si>
  <si>
    <t>h) wartość firmy netto na koniec okresu</t>
  </si>
  <si>
    <t>NOTA 4F</t>
  </si>
  <si>
    <t>ZMIANA STANU WARTOŚCI FIRMY - JEDNOSTKI WSPÓŁZALEŻNE</t>
  </si>
  <si>
    <t>ZMIANA STANU WARTOŚCI FIRMY - JEDNOSTKI STOWARZYSZONE</t>
  </si>
  <si>
    <t xml:space="preserve">  -</t>
  </si>
  <si>
    <t>NOTA 4G</t>
  </si>
  <si>
    <t>NOTA 4H</t>
  </si>
  <si>
    <t>wartość</t>
  </si>
  <si>
    <t xml:space="preserve"> - należności długo-terminowe</t>
  </si>
  <si>
    <t xml:space="preserve"> - należności krótko-terminowe</t>
  </si>
  <si>
    <t>ZMIANA STANU UJEMNEJ WARTOŚCI FIRMY - JEDNOSTKI ZALEŻNE</t>
  </si>
  <si>
    <t>a) ujemna wartość firmy brutto na początek okresu</t>
  </si>
  <si>
    <t>d) ujemna wartość firmy brutto na koniec okresu</t>
  </si>
  <si>
    <t>e) odpis ujemnej wartości firmy na początek okresu</t>
  </si>
  <si>
    <t>f) odpis ujemnej wartości firmy za okres (z tytułu)</t>
  </si>
  <si>
    <t>g) odpis ujemnej wartości firmy na koniec okresu</t>
  </si>
  <si>
    <t>h) ujemna wartość firmy netto na koniec okresu</t>
  </si>
  <si>
    <t>NOTA 4I</t>
  </si>
  <si>
    <t>ZMIANA STANU UJEMNEJ WARTOŚCI FIRMY - JEDNOSTKI WSPÓŁZALEŻNE</t>
  </si>
  <si>
    <t>NOTA 4J</t>
  </si>
  <si>
    <t>ZMIANA STANU UJEMNEJ WARTOŚCI FIRMY - JEDNOSTKI STOWARZYSZONE</t>
  </si>
  <si>
    <t>NOTA 4K</t>
  </si>
  <si>
    <t>ZMIANA STANU DŁUGOTERMINOWYCH AKTYWÓW FINANSOWYCH (WG GRUP RODZAJOWYCH)</t>
  </si>
  <si>
    <t>NOTA 4L</t>
  </si>
  <si>
    <t>charakter powiązania (jednostka zależna, współzależna, stowarzyszona, z wyszczególnieniem powiązań bezpośrednich i pośrednich)</t>
  </si>
  <si>
    <t>RZECZOWE AKTYWA TRWAŁE</t>
  </si>
  <si>
    <t>Lp.</t>
  </si>
  <si>
    <t xml:space="preserve">a </t>
  </si>
  <si>
    <t>nazwa (firma) jednostki ze      wskazaniem formy prawnej</t>
  </si>
  <si>
    <t>nazwa jednostki</t>
  </si>
  <si>
    <t xml:space="preserve">kapitał własny jednostki,       w tym: </t>
  </si>
  <si>
    <t>pozostały kapitał własny,      w tym:</t>
  </si>
  <si>
    <t xml:space="preserve">zobowiązania i rezerwy na zobowiązania </t>
  </si>
  <si>
    <t xml:space="preserve">  jednostki,        w tym:</t>
  </si>
  <si>
    <t>m</t>
  </si>
  <si>
    <t>n</t>
  </si>
  <si>
    <t>o</t>
  </si>
  <si>
    <t xml:space="preserve"> - zobowiązania długo-terminowe</t>
  </si>
  <si>
    <t xml:space="preserve"> - zobowiązania krótko-terminowe</t>
  </si>
  <si>
    <t>nazwa (firma) jednostki ze wskazaniem formy prawnej</t>
  </si>
  <si>
    <r>
      <t xml:space="preserve">ODPISY AKTUALIZUJĄCE - </t>
    </r>
    <r>
      <rPr>
        <i/>
        <sz val="11"/>
        <rFont val="Arial CE"/>
        <family val="2"/>
      </rPr>
      <t>FORMULARZ TEKSTOWY</t>
    </r>
  </si>
  <si>
    <t>Kwota kretydu /pożyczki wg umowy</t>
  </si>
  <si>
    <t xml:space="preserve">     Kwota kretydu /                               pozostała                     </t>
  </si>
  <si>
    <t>pożyczki          do spłaty</t>
  </si>
  <si>
    <t xml:space="preserve">   odniesioną bezpośrednio na kapitał własny lub kwotę odwrócenia odpisów aktualizujących, w tym odniesioną</t>
  </si>
  <si>
    <t xml:space="preserve">   bezpośrednio na kapitał własny</t>
  </si>
  <si>
    <t>NOTA 12</t>
  </si>
  <si>
    <t>KAPITAŁ ZAKŁADOWY (STRUKTURA)</t>
  </si>
  <si>
    <t>należne wpłaty na            kapitał zakładowy                    (wartość ujemna)</t>
  </si>
  <si>
    <t>kapitał zapasowy</t>
  </si>
  <si>
    <t xml:space="preserve">zysk (strata) z lat ubiegłych  </t>
  </si>
  <si>
    <t>zysk (strata) netto</t>
  </si>
  <si>
    <t xml:space="preserve">                                                       n</t>
  </si>
  <si>
    <t>I. Przychody netto ze sprzedaży produktów, towarów i materiałów</t>
  </si>
  <si>
    <t>III. Zysk (strata) brutto</t>
  </si>
  <si>
    <t>IV. Zysk (strata) netto</t>
  </si>
  <si>
    <t>BILANS</t>
  </si>
  <si>
    <t>nota</t>
  </si>
  <si>
    <t>AKTYWA</t>
  </si>
  <si>
    <t>1. Zapasy</t>
  </si>
  <si>
    <t>2. Należności krótkoterminowe</t>
  </si>
  <si>
    <t>PASYWA</t>
  </si>
  <si>
    <t>I. Kapitał własny</t>
  </si>
  <si>
    <t>8. Zysk (strata) netto</t>
  </si>
  <si>
    <t>Wartość księgowa</t>
  </si>
  <si>
    <t>Liczba akcji</t>
  </si>
  <si>
    <t>Wartość księgowa na jedną akcję (w zł)</t>
  </si>
  <si>
    <t>Rozwodniona wartość księgowa na jedną akcję (w zł)</t>
  </si>
  <si>
    <t>-</t>
  </si>
  <si>
    <t>RACHUNEK ZYSKÓW I STRAT</t>
  </si>
  <si>
    <t>1. Przychody netto ze sprzedaży produktów</t>
  </si>
  <si>
    <t>2. Przychody netto ze sprzedaży towarów i materiałów</t>
  </si>
  <si>
    <t>1. Koszt wytworzenia sprzedanych produktów</t>
  </si>
  <si>
    <t>2. Wartość sprzedanych towarów i materiałów</t>
  </si>
  <si>
    <t>IV. Koszty sprzedaży</t>
  </si>
  <si>
    <t>V. Koszty ogólnego zarządu</t>
  </si>
  <si>
    <t>VI. Zysk (strata) na sprzedaży (III-IV-V)</t>
  </si>
  <si>
    <t>VII. Pozostałe przychody operacyjne</t>
  </si>
  <si>
    <t>VIII. Pozostałe koszty operacyjne</t>
  </si>
  <si>
    <t>1. Zyski nadzwyczajne</t>
  </si>
  <si>
    <t>2. Straty nadzwyczajne</t>
  </si>
  <si>
    <t>Średnia ważona liczba akcji zwykłych</t>
  </si>
  <si>
    <t>Zysk (strata) na jedną akcję zwykłą (w zł)</t>
  </si>
  <si>
    <t>Rozwodniony zysk (strata) na jedną akcję zwykłą (w zł)</t>
  </si>
  <si>
    <t xml:space="preserve">ZESTAWIENIE ZMIAN W KAPITALE </t>
  </si>
  <si>
    <t>a) zmiany przyjętych zasad (polityki) rachunkowości</t>
  </si>
  <si>
    <t>a) zwiększenia (z tytułu)</t>
  </si>
  <si>
    <t>b) zmniejszenia (z tytułu)</t>
  </si>
  <si>
    <t>8. Wynik netto</t>
  </si>
  <si>
    <t>a) zysk netto</t>
  </si>
  <si>
    <t>b) strata netto</t>
  </si>
  <si>
    <t xml:space="preserve"> -</t>
  </si>
  <si>
    <t xml:space="preserve"> - emisji akcji powyżej wartości nominalnej</t>
  </si>
  <si>
    <t xml:space="preserve"> - z podziału zysku (ustawowo)</t>
  </si>
  <si>
    <t xml:space="preserve"> - z podziału zysku (ponad wymaganą ustawowo minimalną wartość)</t>
  </si>
  <si>
    <t xml:space="preserve"> - pokrycia straty</t>
  </si>
  <si>
    <t>I. Zysk (strata) netto</t>
  </si>
  <si>
    <t>II. Korekty razem</t>
  </si>
  <si>
    <t>NOTA 1A</t>
  </si>
  <si>
    <t>NOTA 1B</t>
  </si>
  <si>
    <t>a) wartość brutto wartości niematerialnych i prawnych na początek okresu</t>
  </si>
  <si>
    <t>b) zwiększenia (z tytułu)</t>
  </si>
  <si>
    <t xml:space="preserve">       - z tytułu udziałów</t>
  </si>
  <si>
    <t>c) zmniejszenia (z tytułu)</t>
  </si>
  <si>
    <t>d) wartość brutto wartości niematerialnych i prawnych na koniec okresu</t>
  </si>
  <si>
    <t>f) amortyzacja za okres (z tytułu)</t>
  </si>
  <si>
    <t>g) skumulowana amortyzacja (umorzenie) na koniec okresu</t>
  </si>
  <si>
    <t>NOTA 2B</t>
  </si>
  <si>
    <t xml:space="preserve"> - urządzenia techniczne i maszyny</t>
  </si>
  <si>
    <t xml:space="preserve"> - środki transportu</t>
  </si>
  <si>
    <t>a) wartość brutto środków trwałych na początek okresu</t>
  </si>
  <si>
    <t>d) wartość brutto środków trwałych na koniec okresu</t>
  </si>
  <si>
    <t>e) skumulowana amortyzacja (umorzenie) na początek okresu</t>
  </si>
  <si>
    <t>NOTA 2C</t>
  </si>
  <si>
    <t>ŚRODKI TRWAŁE BILANSOWE ( STRUKTURA WŁASNOŚCIOWA)</t>
  </si>
  <si>
    <t>a) własne</t>
  </si>
  <si>
    <t>NOTA 2D</t>
  </si>
  <si>
    <t>Środki trwałe pozabilansowe, razem</t>
  </si>
  <si>
    <t xml:space="preserve"> - wartość gruntów użytkowanych wieczyście</t>
  </si>
  <si>
    <t>NOTA 3A</t>
  </si>
  <si>
    <t xml:space="preserve"> - jednostek zależnych</t>
  </si>
  <si>
    <t xml:space="preserve"> - jednostek stowarzyszonych</t>
  </si>
  <si>
    <t>NOTA 3B</t>
  </si>
  <si>
    <t>a) stan na początek okresu</t>
  </si>
  <si>
    <t>d) stan na koniec okresu</t>
  </si>
  <si>
    <t>NOTA 3C</t>
  </si>
  <si>
    <t xml:space="preserve">b2. jednostka/waluta ... / ... </t>
  </si>
  <si>
    <t xml:space="preserve">b3. jednostka/waluta ... / ... </t>
  </si>
  <si>
    <t>nabyte koncesje, patenty, licencje i podobne wartości, w tym:</t>
  </si>
  <si>
    <t>grunty (w tym prawo użytkowania wieczystego gruntu)</t>
  </si>
  <si>
    <t xml:space="preserve"> budynki, lokale i obiekty inżynierii lądowej i wodnej</t>
  </si>
  <si>
    <t xml:space="preserve"> urządzenia techniczne i maszyny</t>
  </si>
  <si>
    <t xml:space="preserve"> środki transportu</t>
  </si>
  <si>
    <t xml:space="preserve"> inne środki trwałe</t>
  </si>
  <si>
    <t>NALEŻNOŚCI Z TYTUŁU DOSTAW I USŁUG, PRZETERMINOWANE (BRUTTO) - Z PODZIAŁEM NA NALEŻNOŚCI NIE SPŁACONE W OKRESIE:</t>
  </si>
  <si>
    <t>7,8</t>
  </si>
  <si>
    <t>3 - 8</t>
  </si>
  <si>
    <t>RACHUNEK PRZEPŁYWU ŚRODKÓW PIENIĘŻNYCH</t>
  </si>
  <si>
    <t>NOTA 3D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</si>
  <si>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</si>
  <si>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</si>
  <si>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</si>
  <si>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</si>
  <si>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</si>
  <si>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</si>
  <si>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</si>
  <si>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</si>
  <si>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</si>
  <si>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</si>
  <si>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</si>
  <si>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siedziba</t>
  </si>
  <si>
    <t xml:space="preserve">WYBRANE DANE FINANSOWE </t>
  </si>
  <si>
    <t>PRZYCHODY NETTO ZE SPRZEDAŻY PRODUKTÓW (STRUKTURA RZECZOWA - RODZAJE DZIAŁALNOŚCI)</t>
  </si>
  <si>
    <t xml:space="preserve">    - w tym: od jednostek powiązanych</t>
  </si>
  <si>
    <t>Przychody netto ze sprzedaży produktów, razem</t>
  </si>
  <si>
    <t>- w tym: od jednostek powiązanych</t>
  </si>
  <si>
    <t>NOTA 24B</t>
  </si>
  <si>
    <t>PRZYCHODY NETTO ZE SPRZEDAŻY PRODUKTÓW (STRUKTURA TERYTORIALNA)</t>
  </si>
  <si>
    <t>a) kraj</t>
  </si>
  <si>
    <t xml:space="preserve">    - w tym:  od jednostek powiązanych</t>
  </si>
  <si>
    <t>b) eksport</t>
  </si>
  <si>
    <t>NOTA 25A</t>
  </si>
  <si>
    <t>PRZYCHODY NETTO ZE SPRZEDAŻY TOWARÓW I MATERIAŁÓW (STRUKTURA RZECZOWA - RODZAJE DZIAŁALNOŚCI)</t>
  </si>
  <si>
    <t>Przychody netto ze sprzedaży towarów i materiałów, razem</t>
  </si>
  <si>
    <t>NOTA 25B</t>
  </si>
  <si>
    <t>PRZYCHODY NETTO ZE SPRZEDAŻY TOWARÓW I MATERIAŁÓW (STRUKTURA TERYTORIALNA)</t>
  </si>
  <si>
    <t>NOTA 26</t>
  </si>
  <si>
    <t>KOSZTY WEDŁUG RODZAJU</t>
  </si>
  <si>
    <t>c) usługi obce</t>
  </si>
  <si>
    <t>d) podatki i opłaty</t>
  </si>
  <si>
    <t>e) wynagrodzenia</t>
  </si>
  <si>
    <t>f) ubezpieczenia społeczne i inne świadczenia</t>
  </si>
  <si>
    <t>g) pozostałe koszty rodzajowe (z tytułu)</t>
  </si>
  <si>
    <t>Koszty według rodzaju, razem</t>
  </si>
  <si>
    <t>Zmiana stanu zapasów, produktów i rozliczeń międzyokresowych</t>
  </si>
  <si>
    <t>Koszty wytworzenia produktów na własne potrzeby jednostki (wielkość ujemna)</t>
  </si>
  <si>
    <t>Koszty sprzedaży (wielkość ujemna)</t>
  </si>
  <si>
    <t>Koszty ogólnego zarządu (wielkość ujemna)</t>
  </si>
  <si>
    <t>Koszt wytworzenia sprzedanych produktów</t>
  </si>
  <si>
    <t>NOTA 27</t>
  </si>
  <si>
    <t>INNE PRZYCHODY OPERACYJNE</t>
  </si>
  <si>
    <t>a) rozwiązane rezerwy (z tytułu)</t>
  </si>
  <si>
    <t>b) pozostałe, w tym:</t>
  </si>
  <si>
    <t>Inne przychody operacyjne, razem</t>
  </si>
  <si>
    <t>Expertia Sp. z o.o.</t>
  </si>
  <si>
    <t>NOTA 28</t>
  </si>
  <si>
    <t>INNE KOSZTY OPERACYJNE</t>
  </si>
  <si>
    <t>a) utworzone rezerwy (z tytułu)</t>
  </si>
  <si>
    <t>Inne koszty operacyjne, razem</t>
  </si>
  <si>
    <t>NOTA 29A</t>
  </si>
  <si>
    <t>PRZYCHODY FINANSOWE Z TYTUŁU DYWIDEND I UDZIAŁÓW W ZYSKACH</t>
  </si>
  <si>
    <t>a) od jednostek powiązanych, w tym:</t>
  </si>
  <si>
    <t>b) od pozostałych jednostek</t>
  </si>
  <si>
    <t>Przychody finansowe z tytułu dywidend i udziałów w zyskach, razem</t>
  </si>
  <si>
    <t>NOTA 29B</t>
  </si>
  <si>
    <t>PRZYCHODY FINANSOWE Z TYTUŁU ODSETEK</t>
  </si>
  <si>
    <t>a) z tytułu udzielonych pożyczek</t>
  </si>
  <si>
    <t>- od jednostek powiązanych, w tym:</t>
  </si>
  <si>
    <t>b) pozostałe odsetki</t>
  </si>
  <si>
    <t>Przychody finansowe z tytułu odsetek, razem</t>
  </si>
  <si>
    <t xml:space="preserve"> - od pozostałych jednostek</t>
  </si>
  <si>
    <t xml:space="preserve"> - od znaczącego inwestora </t>
  </si>
  <si>
    <t>NOTA 29C</t>
  </si>
  <si>
    <t>INNE PRZYCHODY FINANSOWE</t>
  </si>
  <si>
    <t>a) dodatnie różnice kursowe</t>
  </si>
  <si>
    <t>b) rozwiązanie rezerwy (z tytułu)</t>
  </si>
  <si>
    <t>c) pozostałe, w tym:</t>
  </si>
  <si>
    <t>Inne przychody finansowe, razem</t>
  </si>
  <si>
    <t xml:space="preserve"> - zrealizowane</t>
  </si>
  <si>
    <t xml:space="preserve"> - niezrealizowane</t>
  </si>
  <si>
    <t>NOTA 30A</t>
  </si>
  <si>
    <t>KOSZTY FINANSOWE Z TYTUŁU ODSETEK</t>
  </si>
  <si>
    <t>a) od kredytów i pożyczek</t>
  </si>
  <si>
    <t>- dla jednostek powiązanych, w tym:</t>
  </si>
  <si>
    <t>Koszty finansowe z tytułu odsetek, razem</t>
  </si>
  <si>
    <t xml:space="preserve"> - dla jednostek zależnych</t>
  </si>
  <si>
    <t xml:space="preserve"> - dla jednostek współzależnych</t>
  </si>
  <si>
    <t xml:space="preserve"> - dla jednostek stowarzyszonych</t>
  </si>
  <si>
    <t xml:space="preserve"> - dla znaczącego inwestora</t>
  </si>
  <si>
    <t>4. Podatek dochodowy według stawki 28 %</t>
  </si>
  <si>
    <t xml:space="preserve"> - dla jednostki dominującej</t>
  </si>
  <si>
    <t xml:space="preserve"> - dla innych jednostek</t>
  </si>
  <si>
    <t>NOTA 30B</t>
  </si>
  <si>
    <t>INNE KOSZTY FINANSOWE</t>
  </si>
  <si>
    <t>b) utworzone rezerwy (z tytułu)</t>
  </si>
  <si>
    <t>Inne koszty finansowe, razem</t>
  </si>
  <si>
    <t>NOTA 31</t>
  </si>
  <si>
    <t>a) losowe</t>
  </si>
  <si>
    <t>b) pozostałe (wg tytułów)</t>
  </si>
  <si>
    <t xml:space="preserve"> - </t>
  </si>
  <si>
    <t>NOTA 33</t>
  </si>
  <si>
    <t>STRATY NADZWYCZAJNE</t>
  </si>
  <si>
    <t>Straty nadzwyczajne, razem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</si>
</sst>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_ ;[Red]\-0\ "/>
    <numFmt numFmtId="166" formatCode="#,##0.0_ ;[Red]\-#,##0.0\ "/>
    <numFmt numFmtId="167" formatCode="#,##0_ ;[Red]\-#,##0\ "/>
    <numFmt numFmtId="168" formatCode="#,##0.000_ ;[Red]\-#,##0.000\ "/>
    <numFmt numFmtId="169" formatCode="0.0000"/>
    <numFmt numFmtId="170" formatCode="#,##0.0"/>
    <numFmt numFmtId="171" formatCode="#,##0.000"/>
    <numFmt numFmtId="172" formatCode="#,##0.0000"/>
    <numFmt numFmtId="173" formatCode="mm/dd/yy"/>
    <numFmt numFmtId="174" formatCode="#,##0;[Red]\(#,##0\)"/>
    <numFmt numFmtId="175" formatCode="#,##0.0;[Red]\(#,##0.0\)"/>
    <numFmt numFmtId="176" formatCode="#,##0.00;[Red]\(#,##0.00\)"/>
    <numFmt numFmtId="177" formatCode="#,##0.00;\-\ #,##0.00;* @_-_-_-_-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0.0%"/>
  </numFmts>
  <fonts count="24">
    <font>
      <sz val="10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 CE"/>
      <family val="0"/>
    </font>
    <font>
      <sz val="9"/>
      <name val="Times New Roman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right" vertical="top" wrapText="1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3" fillId="2" borderId="9" xfId="0" applyFont="1" applyFill="1" applyBorder="1" applyAlignment="1">
      <alignment horizontal="right" vertical="top" wrapText="1"/>
    </xf>
    <xf numFmtId="0" fontId="0" fillId="2" borderId="10" xfId="0" applyFill="1" applyBorder="1" applyAlignment="1">
      <alignment/>
    </xf>
    <xf numFmtId="0" fontId="3" fillId="2" borderId="10" xfId="0" applyFont="1" applyFill="1" applyBorder="1" applyAlignment="1">
      <alignment horizontal="right" vertical="top" wrapText="1"/>
    </xf>
    <xf numFmtId="0" fontId="3" fillId="0" borderId="0" xfId="0" applyFont="1" applyAlignment="1">
      <alignment horizontal="left"/>
    </xf>
    <xf numFmtId="0" fontId="3" fillId="2" borderId="5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3" fillId="2" borderId="13" xfId="0" applyFont="1" applyFill="1" applyBorder="1" applyAlignment="1">
      <alignment horizontal="right" vertical="top" wrapText="1"/>
    </xf>
    <xf numFmtId="0" fontId="0" fillId="2" borderId="14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3" fillId="2" borderId="15" xfId="0" applyFont="1" applyFill="1" applyBorder="1" applyAlignment="1">
      <alignment horizontal="right" vertical="top" wrapText="1"/>
    </xf>
    <xf numFmtId="0" fontId="3" fillId="2" borderId="14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19" xfId="0" applyFont="1" applyFill="1" applyBorder="1" applyAlignment="1">
      <alignment/>
    </xf>
    <xf numFmtId="0" fontId="3" fillId="2" borderId="19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3" fillId="2" borderId="18" xfId="0" applyFont="1" applyFill="1" applyBorder="1" applyAlignment="1">
      <alignment horizontal="right" vertical="top" wrapText="1"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13" xfId="0" applyFill="1" applyBorder="1" applyAlignment="1">
      <alignment/>
    </xf>
    <xf numFmtId="0" fontId="3" fillId="2" borderId="14" xfId="0" applyFont="1" applyFill="1" applyBorder="1" applyAlignment="1">
      <alignment wrapText="1"/>
    </xf>
    <xf numFmtId="0" fontId="3" fillId="2" borderId="17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0" borderId="0" xfId="0" applyFill="1" applyAlignment="1">
      <alignment/>
    </xf>
    <xf numFmtId="0" fontId="3" fillId="2" borderId="23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0" fillId="0" borderId="17" xfId="0" applyBorder="1" applyAlignment="1">
      <alignment/>
    </xf>
    <xf numFmtId="0" fontId="0" fillId="3" borderId="0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16" xfId="0" applyFont="1" applyBorder="1" applyAlignment="1">
      <alignment/>
    </xf>
    <xf numFmtId="0" fontId="2" fillId="0" borderId="28" xfId="0" applyFont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2" fillId="0" borderId="16" xfId="0" applyFont="1" applyBorder="1" applyAlignment="1">
      <alignment wrapText="1"/>
    </xf>
    <xf numFmtId="0" fontId="2" fillId="0" borderId="16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4" borderId="30" xfId="0" applyFont="1" applyFill="1" applyBorder="1" applyAlignment="1">
      <alignment/>
    </xf>
    <xf numFmtId="0" fontId="2" fillId="4" borderId="19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2" borderId="3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0" fontId="9" fillId="0" borderId="16" xfId="0" applyFont="1" applyBorder="1" applyAlignment="1">
      <alignment/>
    </xf>
    <xf numFmtId="0" fontId="9" fillId="0" borderId="28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9" fillId="0" borderId="16" xfId="0" applyFont="1" applyBorder="1" applyAlignment="1">
      <alignment wrapText="1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2" fillId="0" borderId="26" xfId="0" applyFont="1" applyBorder="1" applyAlignment="1">
      <alignment/>
    </xf>
    <xf numFmtId="0" fontId="9" fillId="2" borderId="2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4" fillId="3" borderId="0" xfId="0" applyFont="1" applyFill="1" applyAlignment="1">
      <alignment/>
    </xf>
    <xf numFmtId="164" fontId="0" fillId="3" borderId="0" xfId="0" applyNumberFormat="1" applyFill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8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/>
    </xf>
    <xf numFmtId="0" fontId="9" fillId="2" borderId="32" xfId="0" applyFont="1" applyFill="1" applyBorder="1" applyAlignment="1">
      <alignment/>
    </xf>
    <xf numFmtId="0" fontId="9" fillId="2" borderId="1" xfId="0" applyFont="1" applyFill="1" applyBorder="1" applyAlignment="1">
      <alignment horizontal="right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9" fillId="2" borderId="16" xfId="0" applyFont="1" applyFill="1" applyBorder="1" applyAlignment="1">
      <alignment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/>
    </xf>
    <xf numFmtId="0" fontId="9" fillId="2" borderId="14" xfId="0" applyFont="1" applyFill="1" applyBorder="1" applyAlignment="1">
      <alignment/>
    </xf>
    <xf numFmtId="0" fontId="9" fillId="2" borderId="17" xfId="0" applyFont="1" applyFill="1" applyBorder="1" applyAlignment="1">
      <alignment horizontal="left" wrapText="1"/>
    </xf>
    <xf numFmtId="0" fontId="9" fillId="2" borderId="14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16" xfId="0" applyFont="1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9" fillId="2" borderId="7" xfId="0" applyFont="1" applyFill="1" applyBorder="1" applyAlignment="1">
      <alignment/>
    </xf>
    <xf numFmtId="0" fontId="9" fillId="2" borderId="14" xfId="0" applyFont="1" applyFill="1" applyBorder="1" applyAlignment="1">
      <alignment vertical="top" wrapText="1"/>
    </xf>
    <xf numFmtId="0" fontId="2" fillId="0" borderId="14" xfId="0" applyFont="1" applyBorder="1" applyAlignment="1">
      <alignment/>
    </xf>
    <xf numFmtId="0" fontId="2" fillId="0" borderId="33" xfId="0" applyFont="1" applyBorder="1" applyAlignment="1">
      <alignment/>
    </xf>
    <xf numFmtId="0" fontId="0" fillId="2" borderId="16" xfId="0" applyFill="1" applyBorder="1" applyAlignment="1">
      <alignment/>
    </xf>
    <xf numFmtId="0" fontId="3" fillId="2" borderId="7" xfId="0" applyFont="1" applyFill="1" applyBorder="1" applyAlignment="1">
      <alignment/>
    </xf>
    <xf numFmtId="0" fontId="0" fillId="2" borderId="34" xfId="0" applyFill="1" applyBorder="1" applyAlignment="1">
      <alignment/>
    </xf>
    <xf numFmtId="0" fontId="3" fillId="2" borderId="19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right" wrapText="1"/>
    </xf>
    <xf numFmtId="0" fontId="9" fillId="2" borderId="14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9" fillId="2" borderId="35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2" fillId="3" borderId="36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34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0" fontId="2" fillId="2" borderId="37" xfId="0" applyFont="1" applyFill="1" applyBorder="1" applyAlignment="1">
      <alignment/>
    </xf>
    <xf numFmtId="0" fontId="2" fillId="2" borderId="38" xfId="0" applyFont="1" applyFill="1" applyBorder="1" applyAlignment="1">
      <alignment/>
    </xf>
    <xf numFmtId="0" fontId="2" fillId="2" borderId="39" xfId="0" applyFont="1" applyFill="1" applyBorder="1" applyAlignment="1">
      <alignment/>
    </xf>
    <xf numFmtId="0" fontId="2" fillId="2" borderId="32" xfId="0" applyFont="1" applyFill="1" applyBorder="1" applyAlignment="1">
      <alignment/>
    </xf>
    <xf numFmtId="0" fontId="9" fillId="2" borderId="16" xfId="0" applyFont="1" applyFill="1" applyBorder="1" applyAlignment="1">
      <alignment horizontal="right"/>
    </xf>
    <xf numFmtId="0" fontId="9" fillId="2" borderId="14" xfId="0" applyFont="1" applyFill="1" applyBorder="1" applyAlignment="1">
      <alignment horizontal="center"/>
    </xf>
    <xf numFmtId="0" fontId="9" fillId="2" borderId="5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2" fillId="2" borderId="40" xfId="0" applyFont="1" applyFill="1" applyBorder="1" applyAlignment="1">
      <alignment/>
    </xf>
    <xf numFmtId="0" fontId="9" fillId="2" borderId="29" xfId="0" applyFont="1" applyFill="1" applyBorder="1" applyAlignment="1">
      <alignment vertical="top" wrapText="1"/>
    </xf>
    <xf numFmtId="0" fontId="9" fillId="2" borderId="18" xfId="0" applyFont="1" applyFill="1" applyBorder="1" applyAlignment="1">
      <alignment horizontal="left" vertical="top"/>
    </xf>
    <xf numFmtId="0" fontId="9" fillId="2" borderId="17" xfId="0" applyFont="1" applyFill="1" applyBorder="1" applyAlignment="1">
      <alignment vertical="top"/>
    </xf>
    <xf numFmtId="0" fontId="9" fillId="2" borderId="14" xfId="0" applyFont="1" applyFill="1" applyBorder="1" applyAlignment="1">
      <alignment vertical="top"/>
    </xf>
    <xf numFmtId="0" fontId="9" fillId="2" borderId="18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top"/>
    </xf>
    <xf numFmtId="0" fontId="9" fillId="2" borderId="41" xfId="0" applyFont="1" applyFill="1" applyBorder="1" applyAlignment="1">
      <alignment vertical="top"/>
    </xf>
    <xf numFmtId="0" fontId="2" fillId="2" borderId="42" xfId="0" applyFont="1" applyFill="1" applyBorder="1" applyAlignment="1">
      <alignment/>
    </xf>
    <xf numFmtId="4" fontId="2" fillId="2" borderId="21" xfId="0" applyNumberFormat="1" applyFont="1" applyFill="1" applyBorder="1" applyAlignment="1">
      <alignment horizontal="right"/>
    </xf>
    <xf numFmtId="0" fontId="2" fillId="2" borderId="21" xfId="0" applyFont="1" applyFill="1" applyBorder="1" applyAlignment="1">
      <alignment/>
    </xf>
    <xf numFmtId="0" fontId="2" fillId="2" borderId="43" xfId="0" applyFont="1" applyFill="1" applyBorder="1" applyAlignment="1">
      <alignment/>
    </xf>
    <xf numFmtId="4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4" fontId="2" fillId="0" borderId="27" xfId="0" applyNumberFormat="1" applyFont="1" applyBorder="1" applyAlignment="1">
      <alignment horizontal="right"/>
    </xf>
    <xf numFmtId="0" fontId="2" fillId="0" borderId="27" xfId="0" applyFont="1" applyBorder="1" applyAlignment="1">
      <alignment/>
    </xf>
    <xf numFmtId="0" fontId="9" fillId="2" borderId="17" xfId="0" applyFont="1" applyFill="1" applyBorder="1" applyAlignment="1">
      <alignment horizontal="right" vertical="top" wrapText="1"/>
    </xf>
    <xf numFmtId="0" fontId="9" fillId="2" borderId="23" xfId="0" applyFont="1" applyFill="1" applyBorder="1" applyAlignment="1">
      <alignment vertical="top"/>
    </xf>
    <xf numFmtId="0" fontId="9" fillId="2" borderId="1" xfId="0" applyFont="1" applyFill="1" applyBorder="1" applyAlignment="1">
      <alignment horizontal="right" vertical="top"/>
    </xf>
    <xf numFmtId="0" fontId="9" fillId="2" borderId="5" xfId="0" applyFont="1" applyFill="1" applyBorder="1" applyAlignment="1">
      <alignment vertical="top"/>
    </xf>
    <xf numFmtId="0" fontId="9" fillId="2" borderId="30" xfId="0" applyFont="1" applyFill="1" applyBorder="1" applyAlignment="1">
      <alignment vertical="top"/>
    </xf>
    <xf numFmtId="0" fontId="9" fillId="2" borderId="35" xfId="0" applyFont="1" applyFill="1" applyBorder="1" applyAlignment="1">
      <alignment vertical="top"/>
    </xf>
    <xf numFmtId="0" fontId="9" fillId="2" borderId="44" xfId="0" applyFont="1" applyFill="1" applyBorder="1" applyAlignment="1">
      <alignment vertical="top"/>
    </xf>
    <xf numFmtId="0" fontId="9" fillId="2" borderId="25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vertical="top" wrapText="1"/>
    </xf>
    <xf numFmtId="0" fontId="9" fillId="0" borderId="28" xfId="0" applyFont="1" applyBorder="1" applyAlignment="1">
      <alignment wrapText="1"/>
    </xf>
    <xf numFmtId="0" fontId="9" fillId="3" borderId="0" xfId="0" applyFont="1" applyFill="1" applyAlignment="1">
      <alignment wrapText="1"/>
    </xf>
    <xf numFmtId="0" fontId="2" fillId="3" borderId="25" xfId="0" applyFont="1" applyFill="1" applyBorder="1" applyAlignment="1">
      <alignment wrapText="1"/>
    </xf>
    <xf numFmtId="0" fontId="8" fillId="3" borderId="0" xfId="0" applyFont="1" applyFill="1" applyBorder="1" applyAlignment="1">
      <alignment wrapText="1"/>
    </xf>
    <xf numFmtId="164" fontId="0" fillId="3" borderId="0" xfId="0" applyNumberFormat="1" applyFill="1" applyBorder="1" applyAlignment="1">
      <alignment horizontal="right" vertical="center"/>
    </xf>
    <xf numFmtId="0" fontId="8" fillId="3" borderId="0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44" xfId="0" applyFill="1" applyBorder="1" applyAlignment="1">
      <alignment/>
    </xf>
    <xf numFmtId="0" fontId="0" fillId="3" borderId="27" xfId="0" applyFill="1" applyBorder="1" applyAlignment="1">
      <alignment/>
    </xf>
    <xf numFmtId="0" fontId="0" fillId="3" borderId="45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33" xfId="0" applyFill="1" applyBorder="1" applyAlignment="1">
      <alignment/>
    </xf>
    <xf numFmtId="4" fontId="0" fillId="3" borderId="27" xfId="0" applyNumberFormat="1" applyFill="1" applyBorder="1" applyAlignment="1">
      <alignment horizontal="right"/>
    </xf>
    <xf numFmtId="0" fontId="0" fillId="3" borderId="0" xfId="0" applyFont="1" applyFill="1" applyAlignment="1">
      <alignment horizontal="right"/>
    </xf>
    <xf numFmtId="167" fontId="0" fillId="3" borderId="0" xfId="0" applyNumberFormat="1" applyFill="1" applyAlignment="1">
      <alignment horizontal="right"/>
    </xf>
    <xf numFmtId="167" fontId="2" fillId="2" borderId="0" xfId="0" applyNumberFormat="1" applyFont="1" applyFill="1" applyBorder="1" applyAlignment="1">
      <alignment horizontal="right"/>
    </xf>
    <xf numFmtId="167" fontId="2" fillId="2" borderId="46" xfId="0" applyNumberFormat="1" applyFont="1" applyFill="1" applyBorder="1" applyAlignment="1">
      <alignment horizontal="right"/>
    </xf>
    <xf numFmtId="167" fontId="2" fillId="0" borderId="1" xfId="0" applyNumberFormat="1" applyFont="1" applyBorder="1" applyAlignment="1">
      <alignment horizontal="right"/>
    </xf>
    <xf numFmtId="167" fontId="2" fillId="0" borderId="5" xfId="0" applyNumberFormat="1" applyFont="1" applyBorder="1" applyAlignment="1">
      <alignment horizontal="right"/>
    </xf>
    <xf numFmtId="167" fontId="2" fillId="0" borderId="1" xfId="0" applyNumberFormat="1" applyFont="1" applyFill="1" applyBorder="1" applyAlignment="1">
      <alignment horizontal="right"/>
    </xf>
    <xf numFmtId="167" fontId="2" fillId="0" borderId="5" xfId="0" applyNumberFormat="1" applyFont="1" applyFill="1" applyBorder="1" applyAlignment="1">
      <alignment horizontal="right"/>
    </xf>
    <xf numFmtId="167" fontId="2" fillId="2" borderId="22" xfId="0" applyNumberFormat="1" applyFont="1" applyFill="1" applyBorder="1" applyAlignment="1">
      <alignment horizontal="right"/>
    </xf>
    <xf numFmtId="167" fontId="2" fillId="2" borderId="44" xfId="0" applyNumberFormat="1" applyFont="1" applyFill="1" applyBorder="1" applyAlignment="1">
      <alignment horizontal="right"/>
    </xf>
    <xf numFmtId="167" fontId="2" fillId="4" borderId="19" xfId="0" applyNumberFormat="1" applyFont="1" applyFill="1" applyBorder="1" applyAlignment="1">
      <alignment horizontal="right"/>
    </xf>
    <xf numFmtId="167" fontId="2" fillId="0" borderId="4" xfId="0" applyNumberFormat="1" applyFont="1" applyBorder="1" applyAlignment="1">
      <alignment horizontal="right"/>
    </xf>
    <xf numFmtId="167" fontId="2" fillId="0" borderId="6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/>
    </xf>
    <xf numFmtId="167" fontId="0" fillId="0" borderId="0" xfId="0" applyNumberForma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2" borderId="3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9" fillId="2" borderId="10" xfId="0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4" borderId="25" xfId="0" applyFont="1" applyFill="1" applyBorder="1" applyAlignment="1">
      <alignment wrapText="1"/>
    </xf>
    <xf numFmtId="0" fontId="9" fillId="0" borderId="26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9" fillId="2" borderId="25" xfId="0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9" fillId="0" borderId="28" xfId="0" applyFont="1" applyFill="1" applyBorder="1" applyAlignment="1">
      <alignment wrapText="1"/>
    </xf>
    <xf numFmtId="0" fontId="9" fillId="3" borderId="25" xfId="0" applyFont="1" applyFill="1" applyBorder="1" applyAlignment="1">
      <alignment wrapText="1"/>
    </xf>
    <xf numFmtId="0" fontId="2" fillId="3" borderId="26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9" fillId="3" borderId="26" xfId="0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167" fontId="0" fillId="0" borderId="1" xfId="0" applyNumberFormat="1" applyFont="1" applyBorder="1" applyAlignment="1">
      <alignment horizontal="right"/>
    </xf>
    <xf numFmtId="167" fontId="0" fillId="0" borderId="1" xfId="0" applyNumberFormat="1" applyFill="1" applyBorder="1" applyAlignment="1">
      <alignment horizontal="right"/>
    </xf>
    <xf numFmtId="167" fontId="0" fillId="0" borderId="5" xfId="0" applyNumberFormat="1" applyBorder="1" applyAlignment="1">
      <alignment horizontal="right"/>
    </xf>
    <xf numFmtId="167" fontId="0" fillId="0" borderId="0" xfId="0" applyNumberFormat="1" applyAlignment="1">
      <alignment/>
    </xf>
    <xf numFmtId="167" fontId="0" fillId="0" borderId="17" xfId="0" applyNumberFormat="1" applyFon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7" fontId="0" fillId="0" borderId="4" xfId="0" applyNumberFormat="1" applyFont="1" applyBorder="1" applyAlignment="1">
      <alignment horizontal="right"/>
    </xf>
    <xf numFmtId="167" fontId="0" fillId="0" borderId="27" xfId="0" applyNumberFormat="1" applyFont="1" applyBorder="1" applyAlignment="1">
      <alignment horizontal="right"/>
    </xf>
    <xf numFmtId="167" fontId="0" fillId="0" borderId="4" xfId="0" applyNumberFormat="1" applyBorder="1" applyAlignment="1">
      <alignment horizontal="right"/>
    </xf>
    <xf numFmtId="167" fontId="0" fillId="0" borderId="6" xfId="0" applyNumberFormat="1" applyBorder="1" applyAlignment="1">
      <alignment horizontal="right"/>
    </xf>
    <xf numFmtId="167" fontId="9" fillId="0" borderId="1" xfId="0" applyNumberFormat="1" applyFont="1" applyBorder="1" applyAlignment="1">
      <alignment horizontal="right"/>
    </xf>
    <xf numFmtId="167" fontId="9" fillId="0" borderId="5" xfId="0" applyNumberFormat="1" applyFont="1" applyBorder="1" applyAlignment="1">
      <alignment horizontal="right"/>
    </xf>
    <xf numFmtId="167" fontId="9" fillId="2" borderId="3" xfId="0" applyNumberFormat="1" applyFont="1" applyFill="1" applyBorder="1" applyAlignment="1">
      <alignment horizontal="center"/>
    </xf>
    <xf numFmtId="167" fontId="3" fillId="2" borderId="3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12" xfId="0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29" xfId="0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right" vertical="center" wrapText="1"/>
    </xf>
    <xf numFmtId="0" fontId="0" fillId="2" borderId="19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3" fillId="2" borderId="13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2" borderId="29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1" fillId="0" borderId="49" xfId="18" applyFont="1" applyBorder="1">
      <alignment/>
      <protection/>
    </xf>
    <xf numFmtId="0" fontId="13" fillId="0" borderId="50" xfId="18" applyFont="1" applyBorder="1" applyAlignment="1">
      <alignment horizontal="center" wrapText="1"/>
      <protection/>
    </xf>
    <xf numFmtId="0" fontId="13" fillId="0" borderId="51" xfId="18" applyFont="1" applyBorder="1" applyAlignment="1">
      <alignment horizontal="center" wrapText="1"/>
      <protection/>
    </xf>
    <xf numFmtId="0" fontId="11" fillId="0" borderId="52" xfId="18" applyFont="1" applyBorder="1" applyAlignment="1">
      <alignment horizontal="center"/>
      <protection/>
    </xf>
    <xf numFmtId="169" fontId="14" fillId="0" borderId="1" xfId="18" applyNumberFormat="1" applyFont="1" applyBorder="1" applyAlignment="1">
      <alignment horizontal="center"/>
      <protection/>
    </xf>
    <xf numFmtId="0" fontId="11" fillId="0" borderId="53" xfId="18" applyFont="1" applyBorder="1" applyAlignment="1">
      <alignment horizontal="center"/>
      <protection/>
    </xf>
    <xf numFmtId="169" fontId="14" fillId="0" borderId="54" xfId="18" applyNumberFormat="1" applyFont="1" applyBorder="1" applyAlignment="1">
      <alignment horizontal="center"/>
      <protection/>
    </xf>
    <xf numFmtId="169" fontId="5" fillId="0" borderId="55" xfId="19" applyNumberFormat="1" applyFont="1" applyBorder="1" applyAlignment="1">
      <alignment horizontal="center"/>
      <protection/>
    </xf>
    <xf numFmtId="0" fontId="3" fillId="2" borderId="1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1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15" fillId="0" borderId="16" xfId="0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164" fontId="0" fillId="0" borderId="1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 horizontal="right"/>
    </xf>
    <xf numFmtId="167" fontId="3" fillId="0" borderId="4" xfId="0" applyNumberFormat="1" applyFont="1" applyBorder="1" applyAlignment="1">
      <alignment horizontal="right"/>
    </xf>
    <xf numFmtId="167" fontId="3" fillId="0" borderId="6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3" fontId="16" fillId="0" borderId="1" xfId="0" applyNumberFormat="1" applyFont="1" applyFill="1" applyBorder="1" applyAlignment="1" applyProtection="1">
      <alignment/>
      <protection locked="0"/>
    </xf>
    <xf numFmtId="14" fontId="0" fillId="0" borderId="1" xfId="0" applyNumberFormat="1" applyBorder="1" applyAlignment="1">
      <alignment/>
    </xf>
    <xf numFmtId="0" fontId="16" fillId="0" borderId="5" xfId="0" applyFont="1" applyFill="1" applyBorder="1" applyAlignment="1" applyProtection="1">
      <alignment vertical="center" wrapText="1"/>
      <protection locked="0"/>
    </xf>
    <xf numFmtId="0" fontId="0" fillId="3" borderId="14" xfId="0" applyFill="1" applyBorder="1" applyAlignment="1">
      <alignment vertical="center"/>
    </xf>
    <xf numFmtId="3" fontId="16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6" fillId="0" borderId="25" xfId="0" applyFont="1" applyFill="1" applyBorder="1" applyAlignment="1" applyProtection="1">
      <alignment/>
      <protection locked="0"/>
    </xf>
    <xf numFmtId="0" fontId="16" fillId="0" borderId="25" xfId="0" applyFont="1" applyFill="1" applyBorder="1" applyAlignment="1" applyProtection="1">
      <alignment vertical="center"/>
      <protection locked="0"/>
    </xf>
    <xf numFmtId="0" fontId="16" fillId="0" borderId="17" xfId="0" applyFont="1" applyFill="1" applyBorder="1" applyAlignment="1" applyProtection="1">
      <alignment/>
      <protection locked="0"/>
    </xf>
    <xf numFmtId="0" fontId="16" fillId="0" borderId="17" xfId="0" applyFont="1" applyFill="1" applyBorder="1" applyAlignment="1" applyProtection="1">
      <alignment vertical="center"/>
      <protection locked="0"/>
    </xf>
    <xf numFmtId="0" fontId="0" fillId="0" borderId="44" xfId="0" applyBorder="1" applyAlignment="1">
      <alignment vertical="center"/>
    </xf>
    <xf numFmtId="0" fontId="16" fillId="0" borderId="1" xfId="0" applyFont="1" applyFill="1" applyBorder="1" applyAlignment="1" applyProtection="1">
      <alignment vertical="center" wrapText="1"/>
      <protection locked="0"/>
    </xf>
    <xf numFmtId="0" fontId="16" fillId="0" borderId="5" xfId="0" applyFont="1" applyFill="1" applyBorder="1" applyAlignment="1" applyProtection="1">
      <alignment wrapText="1"/>
      <protection locked="0"/>
    </xf>
    <xf numFmtId="0" fontId="0" fillId="0" borderId="1" xfId="0" applyBorder="1" applyAlignment="1">
      <alignment horizontal="right"/>
    </xf>
    <xf numFmtId="3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6" xfId="0" applyFill="1" applyBorder="1" applyAlignment="1">
      <alignment/>
    </xf>
    <xf numFmtId="0" fontId="16" fillId="0" borderId="25" xfId="0" applyFont="1" applyFill="1" applyBorder="1" applyAlignment="1" applyProtection="1">
      <alignment horizontal="center" vertical="center" wrapText="1"/>
      <protection locked="0"/>
    </xf>
    <xf numFmtId="0" fontId="16" fillId="3" borderId="25" xfId="0" applyFont="1" applyFill="1" applyBorder="1" applyAlignment="1" applyProtection="1">
      <alignment horizontal="center" vertical="center" wrapText="1"/>
      <protection locked="0"/>
    </xf>
    <xf numFmtId="4" fontId="0" fillId="0" borderId="57" xfId="0" applyNumberFormat="1" applyBorder="1" applyAlignment="1">
      <alignment horizontal="right"/>
    </xf>
    <xf numFmtId="3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>
      <alignment horizontal="center"/>
    </xf>
    <xf numFmtId="3" fontId="0" fillId="0" borderId="14" xfId="0" applyNumberFormat="1" applyFill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174" fontId="17" fillId="3" borderId="0" xfId="0" applyNumberFormat="1" applyFont="1" applyFill="1" applyBorder="1" applyAlignment="1" applyProtection="1">
      <alignment/>
      <protection locked="0"/>
    </xf>
    <xf numFmtId="174" fontId="2" fillId="3" borderId="0" xfId="0" applyNumberFormat="1" applyFont="1" applyFill="1" applyAlignment="1">
      <alignment horizontal="center"/>
    </xf>
    <xf numFmtId="174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wrapText="1"/>
    </xf>
    <xf numFmtId="174" fontId="2" fillId="0" borderId="1" xfId="0" applyNumberFormat="1" applyFont="1" applyBorder="1" applyAlignment="1">
      <alignment horizontal="center"/>
    </xf>
    <xf numFmtId="174" fontId="9" fillId="0" borderId="1" xfId="0" applyNumberFormat="1" applyFont="1" applyBorder="1" applyAlignment="1">
      <alignment horizontal="right"/>
    </xf>
    <xf numFmtId="174" fontId="9" fillId="0" borderId="5" xfId="0" applyNumberFormat="1" applyFont="1" applyBorder="1" applyAlignment="1">
      <alignment horizontal="right"/>
    </xf>
    <xf numFmtId="174" fontId="2" fillId="0" borderId="1" xfId="0" applyNumberFormat="1" applyFont="1" applyBorder="1" applyAlignment="1">
      <alignment horizontal="right"/>
    </xf>
    <xf numFmtId="174" fontId="2" fillId="0" borderId="5" xfId="0" applyNumberFormat="1" applyFont="1" applyBorder="1" applyAlignment="1">
      <alignment horizontal="right"/>
    </xf>
    <xf numFmtId="174" fontId="2" fillId="0" borderId="1" xfId="0" applyNumberFormat="1" applyFont="1" applyBorder="1" applyAlignment="1">
      <alignment horizontal="center" vertical="center"/>
    </xf>
    <xf numFmtId="174" fontId="2" fillId="0" borderId="1" xfId="0" applyNumberFormat="1" applyFont="1" applyBorder="1" applyAlignment="1">
      <alignment horizontal="right" vertical="center"/>
    </xf>
    <xf numFmtId="174" fontId="2" fillId="0" borderId="5" xfId="0" applyNumberFormat="1" applyFont="1" applyBorder="1" applyAlignment="1">
      <alignment horizontal="right" vertical="center"/>
    </xf>
    <xf numFmtId="174" fontId="2" fillId="4" borderId="22" xfId="0" applyNumberFormat="1" applyFont="1" applyFill="1" applyBorder="1" applyAlignment="1">
      <alignment horizontal="center"/>
    </xf>
    <xf numFmtId="174" fontId="2" fillId="4" borderId="22" xfId="0" applyNumberFormat="1" applyFont="1" applyFill="1" applyBorder="1" applyAlignment="1">
      <alignment horizontal="right"/>
    </xf>
    <xf numFmtId="174" fontId="2" fillId="4" borderId="44" xfId="0" applyNumberFormat="1" applyFont="1" applyFill="1" applyBorder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174" fontId="2" fillId="0" borderId="4" xfId="0" applyNumberFormat="1" applyFont="1" applyBorder="1" applyAlignment="1">
      <alignment horizontal="center"/>
    </xf>
    <xf numFmtId="176" fontId="2" fillId="0" borderId="4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174" fontId="2" fillId="3" borderId="0" xfId="0" applyNumberFormat="1" applyFont="1" applyFill="1" applyAlignment="1">
      <alignment/>
    </xf>
    <xf numFmtId="174" fontId="2" fillId="0" borderId="1" xfId="0" applyNumberFormat="1" applyFont="1" applyBorder="1" applyAlignment="1">
      <alignment/>
    </xf>
    <xf numFmtId="174" fontId="9" fillId="0" borderId="1" xfId="0" applyNumberFormat="1" applyFont="1" applyBorder="1" applyAlignment="1">
      <alignment vertical="center"/>
    </xf>
    <xf numFmtId="174" fontId="9" fillId="0" borderId="1" xfId="0" applyNumberFormat="1" applyFont="1" applyBorder="1" applyAlignment="1">
      <alignment/>
    </xf>
    <xf numFmtId="174" fontId="9" fillId="0" borderId="5" xfId="0" applyNumberFormat="1" applyFont="1" applyBorder="1" applyAlignment="1">
      <alignment/>
    </xf>
    <xf numFmtId="174" fontId="2" fillId="0" borderId="5" xfId="0" applyNumberFormat="1" applyFont="1" applyBorder="1" applyAlignment="1">
      <alignment/>
    </xf>
    <xf numFmtId="174" fontId="2" fillId="0" borderId="4" xfId="0" applyNumberFormat="1" applyFont="1" applyBorder="1" applyAlignment="1">
      <alignment/>
    </xf>
    <xf numFmtId="0" fontId="2" fillId="3" borderId="0" xfId="0" applyFont="1" applyFill="1" applyBorder="1" applyAlignment="1">
      <alignment wrapText="1"/>
    </xf>
    <xf numFmtId="174" fontId="2" fillId="3" borderId="0" xfId="0" applyNumberFormat="1" applyFont="1" applyFill="1" applyBorder="1" applyAlignment="1">
      <alignment horizontal="center"/>
    </xf>
    <xf numFmtId="174" fontId="2" fillId="3" borderId="0" xfId="0" applyNumberFormat="1" applyFont="1" applyFill="1" applyBorder="1" applyAlignment="1">
      <alignment horizontal="right"/>
    </xf>
    <xf numFmtId="174" fontId="9" fillId="3" borderId="38" xfId="0" applyNumberFormat="1" applyFont="1" applyFill="1" applyBorder="1" applyAlignment="1">
      <alignment horizontal="right"/>
    </xf>
    <xf numFmtId="174" fontId="2" fillId="2" borderId="22" xfId="0" applyNumberFormat="1" applyFont="1" applyFill="1" applyBorder="1" applyAlignment="1">
      <alignment horizontal="center"/>
    </xf>
    <xf numFmtId="174" fontId="2" fillId="2" borderId="22" xfId="0" applyNumberFormat="1" applyFont="1" applyFill="1" applyBorder="1" applyAlignment="1">
      <alignment horizontal="right"/>
    </xf>
    <xf numFmtId="174" fontId="2" fillId="2" borderId="44" xfId="0" applyNumberFormat="1" applyFont="1" applyFill="1" applyBorder="1" applyAlignment="1">
      <alignment horizontal="right"/>
    </xf>
    <xf numFmtId="174" fontId="2" fillId="0" borderId="22" xfId="0" applyNumberFormat="1" applyFont="1" applyBorder="1" applyAlignment="1">
      <alignment horizontal="center"/>
    </xf>
    <xf numFmtId="174" fontId="2" fillId="0" borderId="14" xfId="0" applyNumberFormat="1" applyFont="1" applyBorder="1" applyAlignment="1">
      <alignment horizontal="center"/>
    </xf>
    <xf numFmtId="174" fontId="2" fillId="0" borderId="1" xfId="0" applyNumberFormat="1" applyFont="1" applyFill="1" applyBorder="1" applyAlignment="1">
      <alignment horizontal="right"/>
    </xf>
    <xf numFmtId="174" fontId="2" fillId="0" borderId="58" xfId="0" applyNumberFormat="1" applyFont="1" applyBorder="1" applyAlignment="1">
      <alignment horizontal="center"/>
    </xf>
    <xf numFmtId="174" fontId="2" fillId="0" borderId="4" xfId="0" applyNumberFormat="1" applyFont="1" applyBorder="1" applyAlignment="1">
      <alignment horizontal="right"/>
    </xf>
    <xf numFmtId="174" fontId="2" fillId="0" borderId="6" xfId="0" applyNumberFormat="1" applyFont="1" applyBorder="1" applyAlignment="1">
      <alignment horizontal="right"/>
    </xf>
    <xf numFmtId="174" fontId="9" fillId="0" borderId="4" xfId="0" applyNumberFormat="1" applyFont="1" applyBorder="1" applyAlignment="1">
      <alignment horizontal="right"/>
    </xf>
    <xf numFmtId="174" fontId="9" fillId="0" borderId="6" xfId="0" applyNumberFormat="1" applyFont="1" applyBorder="1" applyAlignment="1">
      <alignment horizontal="right"/>
    </xf>
    <xf numFmtId="174" fontId="2" fillId="3" borderId="0" xfId="0" applyNumberFormat="1" applyFont="1" applyFill="1" applyBorder="1" applyAlignment="1">
      <alignment/>
    </xf>
    <xf numFmtId="174" fontId="2" fillId="0" borderId="1" xfId="0" applyNumberFormat="1" applyFont="1" applyBorder="1" applyAlignment="1">
      <alignment vertical="center"/>
    </xf>
    <xf numFmtId="174" fontId="9" fillId="0" borderId="4" xfId="0" applyNumberFormat="1" applyFont="1" applyBorder="1" applyAlignment="1">
      <alignment/>
    </xf>
    <xf numFmtId="0" fontId="9" fillId="0" borderId="0" xfId="0" applyFont="1" applyFill="1" applyAlignment="1">
      <alignment wrapText="1"/>
    </xf>
    <xf numFmtId="174" fontId="2" fillId="0" borderId="0" xfId="0" applyNumberFormat="1" applyFont="1" applyFill="1" applyAlignment="1">
      <alignment/>
    </xf>
    <xf numFmtId="174" fontId="2" fillId="0" borderId="1" xfId="0" applyNumberFormat="1" applyFont="1" applyBorder="1" applyAlignment="1">
      <alignment/>
    </xf>
    <xf numFmtId="174" fontId="9" fillId="0" borderId="4" xfId="0" applyNumberFormat="1" applyFont="1" applyBorder="1" applyAlignment="1">
      <alignment/>
    </xf>
    <xf numFmtId="174" fontId="2" fillId="0" borderId="3" xfId="0" applyNumberFormat="1" applyFont="1" applyBorder="1" applyAlignment="1">
      <alignment horizontal="right"/>
    </xf>
    <xf numFmtId="174" fontId="9" fillId="0" borderId="1" xfId="0" applyNumberFormat="1" applyFont="1" applyFill="1" applyBorder="1" applyAlignment="1">
      <alignment/>
    </xf>
    <xf numFmtId="174" fontId="2" fillId="0" borderId="4" xfId="0" applyNumberFormat="1" applyFont="1" applyBorder="1" applyAlignment="1">
      <alignment/>
    </xf>
    <xf numFmtId="174" fontId="2" fillId="0" borderId="3" xfId="0" applyNumberFormat="1" applyFont="1" applyBorder="1" applyAlignment="1">
      <alignment/>
    </xf>
    <xf numFmtId="174" fontId="2" fillId="0" borderId="5" xfId="0" applyNumberFormat="1" applyFont="1" applyFill="1" applyBorder="1" applyAlignment="1">
      <alignment horizontal="right"/>
    </xf>
    <xf numFmtId="174" fontId="9" fillId="0" borderId="4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2" xfId="0" applyFont="1" applyBorder="1" applyAlignment="1">
      <alignment vertical="top" wrapText="1"/>
    </xf>
    <xf numFmtId="174" fontId="2" fillId="0" borderId="1" xfId="0" applyNumberFormat="1" applyFont="1" applyFill="1" applyBorder="1" applyAlignment="1">
      <alignment/>
    </xf>
    <xf numFmtId="174" fontId="2" fillId="0" borderId="1" xfId="0" applyNumberFormat="1" applyFont="1" applyFill="1" applyBorder="1" applyAlignment="1">
      <alignment horizontal="right" vertical="top"/>
    </xf>
    <xf numFmtId="174" fontId="2" fillId="0" borderId="1" xfId="0" applyNumberFormat="1" applyFont="1" applyFill="1" applyBorder="1" applyAlignment="1">
      <alignment horizontal="right" vertical="top" wrapText="1"/>
    </xf>
    <xf numFmtId="174" fontId="9" fillId="0" borderId="1" xfId="0" applyNumberFormat="1" applyFont="1" applyFill="1" applyBorder="1" applyAlignment="1">
      <alignment horizontal="right" vertical="top" wrapText="1"/>
    </xf>
    <xf numFmtId="174" fontId="9" fillId="0" borderId="4" xfId="0" applyNumberFormat="1" applyFont="1" applyFill="1" applyBorder="1" applyAlignment="1">
      <alignment horizontal="right"/>
    </xf>
    <xf numFmtId="174" fontId="9" fillId="0" borderId="6" xfId="0" applyNumberFormat="1" applyFont="1" applyFill="1" applyBorder="1" applyAlignment="1">
      <alignment horizontal="right"/>
    </xf>
    <xf numFmtId="174" fontId="9" fillId="3" borderId="0" xfId="0" applyNumberFormat="1" applyFont="1" applyFill="1" applyBorder="1" applyAlignment="1">
      <alignment horizontal="right" vertical="top" wrapText="1"/>
    </xf>
    <xf numFmtId="0" fontId="2" fillId="3" borderId="0" xfId="0" applyFont="1" applyFill="1" applyAlignment="1">
      <alignment wrapText="1"/>
    </xf>
    <xf numFmtId="174" fontId="2" fillId="3" borderId="14" xfId="0" applyNumberFormat="1" applyFont="1" applyFill="1" applyBorder="1" applyAlignment="1">
      <alignment horizontal="center"/>
    </xf>
    <xf numFmtId="174" fontId="2" fillId="3" borderId="33" xfId="0" applyNumberFormat="1" applyFont="1" applyFill="1" applyBorder="1" applyAlignment="1">
      <alignment horizontal="center"/>
    </xf>
    <xf numFmtId="174" fontId="2" fillId="0" borderId="6" xfId="0" applyNumberFormat="1" applyFont="1" applyBorder="1" applyAlignment="1">
      <alignment/>
    </xf>
    <xf numFmtId="174" fontId="2" fillId="3" borderId="0" xfId="0" applyNumberFormat="1" applyFont="1" applyFill="1" applyBorder="1" applyAlignment="1">
      <alignment/>
    </xf>
    <xf numFmtId="174" fontId="2" fillId="3" borderId="35" xfId="0" applyNumberFormat="1" applyFont="1" applyFill="1" applyBorder="1" applyAlignment="1">
      <alignment horizontal="center"/>
    </xf>
    <xf numFmtId="174" fontId="2" fillId="0" borderId="45" xfId="0" applyNumberFormat="1" applyFont="1" applyBorder="1" applyAlignment="1">
      <alignment horizontal="right"/>
    </xf>
    <xf numFmtId="174" fontId="2" fillId="0" borderId="9" xfId="0" applyNumberFormat="1" applyFont="1" applyBorder="1" applyAlignment="1">
      <alignment horizontal="right"/>
    </xf>
    <xf numFmtId="174" fontId="2" fillId="0" borderId="47" xfId="0" applyNumberFormat="1" applyFont="1" applyBorder="1" applyAlignment="1">
      <alignment horizontal="right"/>
    </xf>
    <xf numFmtId="174" fontId="2" fillId="3" borderId="22" xfId="0" applyNumberFormat="1" applyFont="1" applyFill="1" applyBorder="1" applyAlignment="1">
      <alignment horizontal="center"/>
    </xf>
    <xf numFmtId="174" fontId="2" fillId="0" borderId="10" xfId="0" applyNumberFormat="1" applyFont="1" applyBorder="1" applyAlignment="1">
      <alignment/>
    </xf>
    <xf numFmtId="174" fontId="2" fillId="0" borderId="24" xfId="0" applyNumberFormat="1" applyFont="1" applyBorder="1" applyAlignment="1">
      <alignment/>
    </xf>
    <xf numFmtId="174" fontId="2" fillId="3" borderId="58" xfId="0" applyNumberFormat="1" applyFont="1" applyFill="1" applyBorder="1" applyAlignment="1">
      <alignment horizontal="center"/>
    </xf>
    <xf numFmtId="2" fontId="2" fillId="3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174" fontId="2" fillId="0" borderId="0" xfId="0" applyNumberFormat="1" applyFont="1" applyAlignment="1">
      <alignment horizontal="center"/>
    </xf>
    <xf numFmtId="174" fontId="2" fillId="0" borderId="0" xfId="0" applyNumberFormat="1" applyFont="1" applyAlignment="1">
      <alignment horizontal="right"/>
    </xf>
    <xf numFmtId="1" fontId="9" fillId="2" borderId="32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/>
    </xf>
    <xf numFmtId="1" fontId="9" fillId="2" borderId="48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9" fillId="2" borderId="56" xfId="0" applyNumberFormat="1" applyFont="1" applyFill="1" applyBorder="1" applyAlignment="1">
      <alignment horizontal="center" vertical="center" wrapText="1"/>
    </xf>
    <xf numFmtId="1" fontId="9" fillId="2" borderId="59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vertical="center" wrapText="1"/>
    </xf>
    <xf numFmtId="1" fontId="9" fillId="2" borderId="32" xfId="0" applyNumberFormat="1" applyFont="1" applyFill="1" applyBorder="1" applyAlignment="1">
      <alignment horizontal="left" vertical="center" wrapText="1"/>
    </xf>
    <xf numFmtId="1" fontId="9" fillId="2" borderId="3" xfId="0" applyNumberFormat="1" applyFont="1" applyFill="1" applyBorder="1" applyAlignment="1" applyProtection="1">
      <alignment horizontal="centerContinuous" vertical="center"/>
      <protection locked="0"/>
    </xf>
    <xf numFmtId="1" fontId="2" fillId="0" borderId="0" xfId="0" applyNumberFormat="1" applyFont="1" applyBorder="1" applyAlignment="1">
      <alignment vertical="center"/>
    </xf>
    <xf numFmtId="1" fontId="9" fillId="3" borderId="0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Alignment="1">
      <alignment vertical="center"/>
    </xf>
    <xf numFmtId="1" fontId="9" fillId="3" borderId="0" xfId="0" applyNumberFormat="1" applyFont="1" applyFill="1" applyAlignment="1">
      <alignment vertical="center" wrapText="1"/>
    </xf>
    <xf numFmtId="1" fontId="2" fillId="3" borderId="0" xfId="0" applyNumberFormat="1" applyFont="1" applyFill="1" applyAlignment="1">
      <alignment horizontal="center" vertical="center"/>
    </xf>
    <xf numFmtId="1" fontId="2" fillId="3" borderId="0" xfId="0" applyNumberFormat="1" applyFont="1" applyFill="1" applyAlignment="1">
      <alignment vertical="center"/>
    </xf>
    <xf numFmtId="1" fontId="2" fillId="2" borderId="31" xfId="0" applyNumberFormat="1" applyFont="1" applyFill="1" applyBorder="1" applyAlignment="1">
      <alignment horizontal="center" vertical="center"/>
    </xf>
    <xf numFmtId="174" fontId="2" fillId="0" borderId="47" xfId="0" applyNumberFormat="1" applyFont="1" applyFill="1" applyBorder="1" applyAlignment="1">
      <alignment horizontal="right"/>
    </xf>
    <xf numFmtId="0" fontId="2" fillId="0" borderId="16" xfId="0" applyFont="1" applyBorder="1" applyAlignment="1" quotePrefix="1">
      <alignment wrapText="1"/>
    </xf>
    <xf numFmtId="0" fontId="2" fillId="0" borderId="16" xfId="0" applyFont="1" applyBorder="1" applyAlignment="1" quotePrefix="1">
      <alignment/>
    </xf>
    <xf numFmtId="167" fontId="0" fillId="0" borderId="5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vertical="center" wrapText="1"/>
    </xf>
    <xf numFmtId="3" fontId="0" fillId="0" borderId="0" xfId="0" applyNumberFormat="1" applyFill="1" applyBorder="1" applyAlignment="1">
      <alignment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/>
    </xf>
    <xf numFmtId="10" fontId="2" fillId="0" borderId="1" xfId="0" applyNumberFormat="1" applyFont="1" applyFill="1" applyBorder="1" applyAlignment="1">
      <alignment/>
    </xf>
    <xf numFmtId="9" fontId="2" fillId="0" borderId="1" xfId="0" applyNumberFormat="1" applyFont="1" applyFill="1" applyBorder="1" applyAlignment="1">
      <alignment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right" vertical="top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center" vertical="center" wrapText="1"/>
    </xf>
    <xf numFmtId="1" fontId="15" fillId="0" borderId="16" xfId="0" applyNumberFormat="1" applyFont="1" applyFill="1" applyBorder="1" applyAlignment="1" applyProtection="1">
      <alignment/>
      <protection locked="0"/>
    </xf>
    <xf numFmtId="0" fontId="0" fillId="0" borderId="1" xfId="0" applyFill="1" applyBorder="1" applyAlignment="1">
      <alignment horizontal="center"/>
    </xf>
    <xf numFmtId="0" fontId="9" fillId="2" borderId="32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174" fontId="2" fillId="0" borderId="9" xfId="0" applyNumberFormat="1" applyFont="1" applyFill="1" applyBorder="1" applyAlignment="1">
      <alignment horizontal="right"/>
    </xf>
    <xf numFmtId="0" fontId="9" fillId="0" borderId="0" xfId="0" applyFont="1" applyBorder="1" applyAlignment="1">
      <alignment wrapText="1"/>
    </xf>
    <xf numFmtId="174" fontId="9" fillId="0" borderId="0" xfId="0" applyNumberFormat="1" applyFont="1" applyBorder="1" applyAlignment="1">
      <alignment horizontal="right"/>
    </xf>
    <xf numFmtId="174" fontId="2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right"/>
    </xf>
    <xf numFmtId="174" fontId="9" fillId="0" borderId="1" xfId="0" applyNumberFormat="1" applyFont="1" applyFill="1" applyBorder="1" applyAlignment="1">
      <alignment horizontal="right" vertical="center"/>
    </xf>
    <xf numFmtId="174" fontId="9" fillId="0" borderId="1" xfId="0" applyNumberFormat="1" applyFont="1" applyFill="1" applyBorder="1" applyAlignment="1">
      <alignment horizontal="right"/>
    </xf>
    <xf numFmtId="167" fontId="9" fillId="0" borderId="1" xfId="0" applyNumberFormat="1" applyFont="1" applyFill="1" applyBorder="1" applyAlignment="1">
      <alignment horizontal="right"/>
    </xf>
    <xf numFmtId="167" fontId="9" fillId="0" borderId="5" xfId="0" applyNumberFormat="1" applyFont="1" applyFill="1" applyBorder="1" applyAlignment="1">
      <alignment horizontal="right"/>
    </xf>
    <xf numFmtId="167" fontId="2" fillId="0" borderId="9" xfId="0" applyNumberFormat="1" applyFont="1" applyFill="1" applyBorder="1" applyAlignment="1">
      <alignment horizontal="right"/>
    </xf>
    <xf numFmtId="167" fontId="2" fillId="0" borderId="47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/>
    </xf>
    <xf numFmtId="174" fontId="2" fillId="0" borderId="9" xfId="0" applyNumberFormat="1" applyFont="1" applyFill="1" applyBorder="1" applyAlignment="1" applyProtection="1">
      <alignment/>
      <protection locked="0"/>
    </xf>
    <xf numFmtId="174" fontId="2" fillId="0" borderId="10" xfId="0" applyNumberFormat="1" applyFont="1" applyFill="1" applyBorder="1" applyAlignment="1" applyProtection="1">
      <alignment/>
      <protection locked="0"/>
    </xf>
    <xf numFmtId="3" fontId="2" fillId="0" borderId="1" xfId="0" applyNumberFormat="1" applyFont="1" applyFill="1" applyBorder="1" applyAlignment="1">
      <alignment/>
    </xf>
    <xf numFmtId="174" fontId="2" fillId="0" borderId="1" xfId="0" applyNumberFormat="1" applyFont="1" applyFill="1" applyBorder="1" applyAlignment="1" applyProtection="1">
      <alignment/>
      <protection locked="0"/>
    </xf>
    <xf numFmtId="3" fontId="2" fillId="0" borderId="4" xfId="0" applyNumberFormat="1" applyFont="1" applyFill="1" applyBorder="1" applyAlignment="1">
      <alignment/>
    </xf>
    <xf numFmtId="174" fontId="2" fillId="0" borderId="4" xfId="0" applyNumberFormat="1" applyFont="1" applyFill="1" applyBorder="1" applyAlignment="1" applyProtection="1">
      <alignment/>
      <protection locked="0"/>
    </xf>
    <xf numFmtId="174" fontId="2" fillId="0" borderId="14" xfId="0" applyNumberFormat="1" applyFont="1" applyFill="1" applyBorder="1" applyAlignment="1">
      <alignment horizontal="center"/>
    </xf>
    <xf numFmtId="0" fontId="2" fillId="0" borderId="25" xfId="0" applyFont="1" applyFill="1" applyBorder="1" applyAlignment="1" quotePrefix="1">
      <alignment wrapText="1"/>
    </xf>
    <xf numFmtId="169" fontId="14" fillId="0" borderId="60" xfId="18" applyNumberFormat="1" applyFont="1" applyBorder="1" applyAlignment="1">
      <alignment horizontal="center"/>
      <protection/>
    </xf>
    <xf numFmtId="169" fontId="5" fillId="0" borderId="1" xfId="19" applyNumberFormat="1" applyFont="1" applyBorder="1" applyAlignment="1">
      <alignment horizontal="center"/>
      <protection/>
    </xf>
    <xf numFmtId="169" fontId="5" fillId="0" borderId="61" xfId="19" applyNumberFormat="1" applyFont="1" applyFill="1" applyBorder="1" applyAlignment="1">
      <alignment horizontal="center"/>
      <protection/>
    </xf>
    <xf numFmtId="3" fontId="0" fillId="0" borderId="35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174" fontId="9" fillId="0" borderId="1" xfId="0" applyNumberFormat="1" applyFont="1" applyBorder="1" applyAlignment="1">
      <alignment horizontal="center"/>
    </xf>
    <xf numFmtId="174" fontId="9" fillId="0" borderId="5" xfId="0" applyNumberFormat="1" applyFont="1" applyBorder="1" applyAlignment="1">
      <alignment horizontal="center"/>
    </xf>
    <xf numFmtId="174" fontId="9" fillId="0" borderId="9" xfId="0" applyNumberFormat="1" applyFont="1" applyBorder="1" applyAlignment="1">
      <alignment horizontal="right"/>
    </xf>
    <xf numFmtId="49" fontId="3" fillId="2" borderId="48" xfId="0" applyNumberFormat="1" applyFont="1" applyFill="1" applyBorder="1" applyAlignment="1">
      <alignment horizontal="center"/>
    </xf>
    <xf numFmtId="167" fontId="2" fillId="4" borderId="41" xfId="0" applyNumberFormat="1" applyFont="1" applyFill="1" applyBorder="1" applyAlignment="1">
      <alignment horizontal="right"/>
    </xf>
    <xf numFmtId="167" fontId="2" fillId="0" borderId="46" xfId="0" applyNumberFormat="1" applyFont="1" applyBorder="1" applyAlignment="1">
      <alignment horizontal="right"/>
    </xf>
    <xf numFmtId="167" fontId="2" fillId="0" borderId="46" xfId="0" applyNumberFormat="1" applyFont="1" applyBorder="1" applyAlignment="1">
      <alignment/>
    </xf>
    <xf numFmtId="49" fontId="9" fillId="2" borderId="48" xfId="0" applyNumberFormat="1" applyFont="1" applyFill="1" applyBorder="1" applyAlignment="1">
      <alignment horizontal="center"/>
    </xf>
    <xf numFmtId="174" fontId="2" fillId="0" borderId="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1" fontId="0" fillId="0" borderId="0" xfId="0" applyNumberFormat="1" applyBorder="1" applyAlignment="1">
      <alignment horizontal="center" vertical="center"/>
    </xf>
    <xf numFmtId="174" fontId="9" fillId="0" borderId="5" xfId="0" applyNumberFormat="1" applyFont="1" applyBorder="1" applyAlignment="1">
      <alignment vertical="center"/>
    </xf>
    <xf numFmtId="174" fontId="9" fillId="0" borderId="5" xfId="0" applyNumberFormat="1" applyFont="1" applyFill="1" applyBorder="1" applyAlignment="1">
      <alignment horizontal="right"/>
    </xf>
    <xf numFmtId="174" fontId="2" fillId="0" borderId="22" xfId="0" applyNumberFormat="1" applyFont="1" applyFill="1" applyBorder="1" applyAlignment="1">
      <alignment horizontal="right"/>
    </xf>
    <xf numFmtId="174" fontId="2" fillId="0" borderId="44" xfId="0" applyNumberFormat="1" applyFont="1" applyFill="1" applyBorder="1" applyAlignment="1">
      <alignment horizontal="right"/>
    </xf>
    <xf numFmtId="174" fontId="2" fillId="0" borderId="4" xfId="0" applyNumberFormat="1" applyFont="1" applyFill="1" applyBorder="1" applyAlignment="1">
      <alignment horizontal="right"/>
    </xf>
    <xf numFmtId="174" fontId="2" fillId="0" borderId="6" xfId="0" applyNumberFormat="1" applyFont="1" applyFill="1" applyBorder="1" applyAlignment="1">
      <alignment horizontal="right"/>
    </xf>
    <xf numFmtId="174" fontId="2" fillId="0" borderId="1" xfId="0" applyNumberFormat="1" applyFont="1" applyFill="1" applyBorder="1" applyAlignment="1">
      <alignment horizontal="right" vertical="center"/>
    </xf>
    <xf numFmtId="10" fontId="2" fillId="0" borderId="1" xfId="21" applyNumberFormat="1" applyFont="1" applyBorder="1" applyAlignment="1">
      <alignment horizontal="center" vertical="center" wrapText="1"/>
    </xf>
    <xf numFmtId="10" fontId="2" fillId="0" borderId="4" xfId="21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/>
    </xf>
    <xf numFmtId="174" fontId="2" fillId="0" borderId="44" xfId="0" applyNumberFormat="1" applyFont="1" applyFill="1" applyBorder="1" applyAlignment="1">
      <alignment horizontal="right" vertical="center"/>
    </xf>
    <xf numFmtId="174" fontId="2" fillId="0" borderId="45" xfId="0" applyNumberFormat="1" applyFont="1" applyFill="1" applyBorder="1" applyAlignment="1">
      <alignment horizontal="right"/>
    </xf>
    <xf numFmtId="174" fontId="9" fillId="0" borderId="47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/>
    </xf>
    <xf numFmtId="3" fontId="9" fillId="3" borderId="0" xfId="0" applyNumberFormat="1" applyFont="1" applyFill="1" applyBorder="1" applyAlignment="1" applyProtection="1">
      <alignment vertical="center"/>
      <protection locked="0"/>
    </xf>
    <xf numFmtId="3" fontId="17" fillId="3" borderId="0" xfId="0" applyNumberFormat="1" applyFont="1" applyFill="1" applyBorder="1" applyAlignment="1" applyProtection="1">
      <alignment/>
      <protection locked="0"/>
    </xf>
    <xf numFmtId="3" fontId="0" fillId="0" borderId="16" xfId="0" applyNumberFormat="1" applyFill="1" applyBorder="1" applyAlignment="1">
      <alignment/>
    </xf>
    <xf numFmtId="3" fontId="0" fillId="0" borderId="1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3" fontId="0" fillId="0" borderId="9" xfId="0" applyNumberFormat="1" applyFill="1" applyBorder="1" applyAlignment="1">
      <alignment horizontal="right"/>
    </xf>
    <xf numFmtId="3" fontId="0" fillId="0" borderId="47" xfId="0" applyNumberFormat="1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0" fontId="3" fillId="2" borderId="4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25" xfId="0" applyFont="1" applyBorder="1" applyAlignment="1">
      <alignment/>
    </xf>
    <xf numFmtId="0" fontId="0" fillId="0" borderId="14" xfId="0" applyBorder="1" applyAlignment="1">
      <alignment/>
    </xf>
    <xf numFmtId="1" fontId="9" fillId="3" borderId="26" xfId="0" applyNumberFormat="1" applyFont="1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Normal_SHEET" xfId="18"/>
    <cellStyle name="Normalny_Historia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80" zoomScaleNormal="80" zoomScaleSheetLayoutView="65" workbookViewId="0" topLeftCell="A1">
      <selection activeCell="A1" sqref="A1"/>
    </sheetView>
  </sheetViews>
  <sheetFormatPr defaultColWidth="9.00390625" defaultRowHeight="12.75"/>
  <cols>
    <col min="1" max="1" width="62.25390625" style="341" customWidth="1"/>
    <col min="2" max="2" width="13.625" style="0" bestFit="1" customWidth="1"/>
    <col min="3" max="3" width="13.625" style="0" customWidth="1"/>
    <col min="4" max="5" width="13.625" style="0" bestFit="1" customWidth="1"/>
    <col min="6" max="6" width="11.125" style="0" bestFit="1" customWidth="1"/>
    <col min="8" max="8" width="10.875" style="0" customWidth="1"/>
    <col min="9" max="9" width="10.75390625" style="0" customWidth="1"/>
    <col min="10" max="10" width="10.875" style="0" customWidth="1"/>
    <col min="11" max="11" width="12.00390625" style="0" customWidth="1"/>
    <col min="12" max="12" width="10.875" style="0" customWidth="1"/>
  </cols>
  <sheetData>
    <row r="1" spans="1:5" ht="18.75" thickBot="1">
      <c r="A1" s="331"/>
      <c r="B1" s="99"/>
      <c r="C1" s="99"/>
      <c r="D1" s="99"/>
      <c r="E1" s="99"/>
    </row>
    <row r="2" spans="1:5" ht="23.25" thickTop="1">
      <c r="A2" s="320"/>
      <c r="B2" s="321" t="s">
        <v>545</v>
      </c>
      <c r="C2" s="321" t="s">
        <v>546</v>
      </c>
      <c r="D2" s="321" t="s">
        <v>547</v>
      </c>
      <c r="E2" s="322" t="s">
        <v>802</v>
      </c>
    </row>
    <row r="3" spans="1:5" ht="12.75">
      <c r="A3" s="323">
        <v>2001</v>
      </c>
      <c r="B3" s="324">
        <v>3.657</v>
      </c>
      <c r="C3" s="535">
        <v>3.3564</v>
      </c>
      <c r="D3" s="535">
        <v>3.9569</v>
      </c>
      <c r="E3" s="534">
        <v>3.5219</v>
      </c>
    </row>
    <row r="4" spans="1:5" ht="13.5" thickBot="1">
      <c r="A4" s="325">
        <v>2002</v>
      </c>
      <c r="B4" s="326">
        <v>3.8879</v>
      </c>
      <c r="C4" s="536">
        <v>3.5015</v>
      </c>
      <c r="D4" s="326">
        <v>4.2116</v>
      </c>
      <c r="E4" s="327">
        <v>4.0202</v>
      </c>
    </row>
    <row r="5" spans="1:5" ht="18.75" thickTop="1">
      <c r="A5" s="331"/>
      <c r="B5" s="99"/>
      <c r="C5" s="99"/>
      <c r="D5" s="99"/>
      <c r="E5" s="99"/>
    </row>
    <row r="6" spans="1:5" ht="13.5" thickBot="1">
      <c r="A6" s="332"/>
      <c r="B6" s="99"/>
      <c r="C6" s="99"/>
      <c r="D6" s="99"/>
      <c r="E6" s="99"/>
    </row>
    <row r="7" spans="1:5" ht="12.75">
      <c r="A7" s="333" t="s">
        <v>996</v>
      </c>
      <c r="B7" s="576" t="s">
        <v>812</v>
      </c>
      <c r="C7" s="577"/>
      <c r="D7" s="576" t="s">
        <v>548</v>
      </c>
      <c r="E7" s="578"/>
    </row>
    <row r="8" spans="1:5" ht="27" customHeight="1">
      <c r="A8" s="334"/>
      <c r="B8" s="328">
        <v>2002</v>
      </c>
      <c r="C8" s="329">
        <v>2001</v>
      </c>
      <c r="D8" s="328">
        <v>2002</v>
      </c>
      <c r="E8" s="330">
        <v>2001</v>
      </c>
    </row>
    <row r="9" spans="1:6" ht="28.5">
      <c r="A9" s="335" t="s">
        <v>898</v>
      </c>
      <c r="B9" s="275">
        <f>'SA-R'!C4</f>
        <v>25</v>
      </c>
      <c r="C9" s="275">
        <f>'SA-R'!D4</f>
        <v>56</v>
      </c>
      <c r="D9" s="276">
        <f>B9/$B$4</f>
        <v>6.430206538234008</v>
      </c>
      <c r="E9" s="277">
        <f>C9/$B$3</f>
        <v>15.313098167897182</v>
      </c>
      <c r="F9" s="278"/>
    </row>
    <row r="10" spans="1:6" ht="14.25">
      <c r="A10" s="335" t="s">
        <v>192</v>
      </c>
      <c r="B10" s="275">
        <f>'SA-R'!C24</f>
        <v>-2191</v>
      </c>
      <c r="C10" s="275">
        <f>'SA-R'!D24</f>
        <v>-5359</v>
      </c>
      <c r="D10" s="276">
        <f>B10/$B$4</f>
        <v>-563.5433010108285</v>
      </c>
      <c r="E10" s="277">
        <f>C10/$B$3</f>
        <v>-1465.4088050314465</v>
      </c>
      <c r="F10" s="278"/>
    </row>
    <row r="11" spans="1:6" ht="14.25">
      <c r="A11" s="335" t="s">
        <v>899</v>
      </c>
      <c r="B11" s="275">
        <f>'SA-R'!C43</f>
        <v>-17661</v>
      </c>
      <c r="C11" s="275">
        <f>'SA-R'!D43</f>
        <v>-2638</v>
      </c>
      <c r="D11" s="276">
        <f>B11/$B$4</f>
        <v>-4542.555106870032</v>
      </c>
      <c r="E11" s="277">
        <f>C11/$B$3</f>
        <v>-721.3563029805852</v>
      </c>
      <c r="F11" s="278"/>
    </row>
    <row r="12" spans="1:6" ht="14.25">
      <c r="A12" s="335" t="s">
        <v>900</v>
      </c>
      <c r="B12" s="275">
        <f>'SA-R'!C49</f>
        <v>-17717</v>
      </c>
      <c r="C12" s="275">
        <f>'SA-R'!D49</f>
        <v>-2742</v>
      </c>
      <c r="D12" s="276">
        <f>B12/$B$4</f>
        <v>-4556.958769515677</v>
      </c>
      <c r="E12" s="277">
        <f>C12/$B$3</f>
        <v>-749.7949138638228</v>
      </c>
      <c r="F12" s="278"/>
    </row>
    <row r="13" spans="1:6" ht="14.25">
      <c r="A13" s="335" t="s">
        <v>193</v>
      </c>
      <c r="B13" s="275">
        <f>'SA-R'!C147</f>
        <v>-3832</v>
      </c>
      <c r="C13" s="275">
        <f>'SA-R'!D147</f>
        <v>-1439</v>
      </c>
      <c r="D13" s="276">
        <f aca="true" t="shared" si="0" ref="D13:D22">B13/$E$4</f>
        <v>-953.1864086363862</v>
      </c>
      <c r="E13" s="277">
        <f aca="true" t="shared" si="1" ref="E13:E22">C13/$E$3</f>
        <v>-408.58627445412986</v>
      </c>
      <c r="F13" s="278"/>
    </row>
    <row r="14" spans="1:6" ht="14.25">
      <c r="A14" s="335" t="s">
        <v>194</v>
      </c>
      <c r="B14" s="275">
        <f>'SA-R'!C170</f>
        <v>-1753</v>
      </c>
      <c r="C14" s="275">
        <f>'SA-R'!D170</f>
        <v>-16746</v>
      </c>
      <c r="D14" s="276">
        <f t="shared" si="0"/>
        <v>-436.04795781304415</v>
      </c>
      <c r="E14" s="277">
        <f t="shared" si="1"/>
        <v>-4754.819841562793</v>
      </c>
      <c r="F14" s="278"/>
    </row>
    <row r="15" spans="1:6" ht="14.25">
      <c r="A15" s="335" t="s">
        <v>195</v>
      </c>
      <c r="B15" s="275">
        <f>'SA-R'!C187</f>
        <v>0</v>
      </c>
      <c r="C15" s="275">
        <f>'SA-R'!D187</f>
        <v>23642</v>
      </c>
      <c r="D15" s="276">
        <f t="shared" si="0"/>
        <v>0</v>
      </c>
      <c r="E15" s="277">
        <f t="shared" si="1"/>
        <v>6712.853857292938</v>
      </c>
      <c r="F15" s="278"/>
    </row>
    <row r="16" spans="1:6" ht="14.25">
      <c r="A16" s="335" t="s">
        <v>196</v>
      </c>
      <c r="B16" s="275">
        <f>'SA-R'!C188</f>
        <v>-5585</v>
      </c>
      <c r="C16" s="275">
        <f>'SA-R'!D188</f>
        <v>5457</v>
      </c>
      <c r="D16" s="276">
        <f t="shared" si="0"/>
        <v>-1389.2343664494304</v>
      </c>
      <c r="E16" s="277">
        <f t="shared" si="1"/>
        <v>1549.4477412760157</v>
      </c>
      <c r="F16" s="278"/>
    </row>
    <row r="17" spans="1:6" ht="14.25">
      <c r="A17" s="335" t="s">
        <v>197</v>
      </c>
      <c r="B17" s="275">
        <f>BILANS!C35</f>
        <v>35539</v>
      </c>
      <c r="C17" s="279">
        <f>BILANS!D35</f>
        <v>53744</v>
      </c>
      <c r="D17" s="276">
        <f t="shared" si="0"/>
        <v>8840.107457340431</v>
      </c>
      <c r="E17" s="277">
        <f t="shared" si="1"/>
        <v>15259.944916096425</v>
      </c>
      <c r="F17" s="278"/>
    </row>
    <row r="18" spans="1:6" ht="14.25">
      <c r="A18" s="335" t="s">
        <v>198</v>
      </c>
      <c r="B18" s="275">
        <f>BILANS!C47</f>
        <v>1605</v>
      </c>
      <c r="C18" s="275">
        <f>BILANS!D47</f>
        <v>2094</v>
      </c>
      <c r="D18" s="276">
        <f t="shared" si="0"/>
        <v>399.2338689617432</v>
      </c>
      <c r="E18" s="277">
        <f t="shared" si="1"/>
        <v>594.5654334308186</v>
      </c>
      <c r="F18" s="278"/>
    </row>
    <row r="19" spans="1:6" ht="14.25">
      <c r="A19" s="335" t="s">
        <v>199</v>
      </c>
      <c r="B19" s="275">
        <f>BILANS!C56</f>
        <v>0</v>
      </c>
      <c r="C19" s="275">
        <f>BILANS!D56</f>
        <v>0</v>
      </c>
      <c r="D19" s="276">
        <f t="shared" si="0"/>
        <v>0</v>
      </c>
      <c r="E19" s="277">
        <f t="shared" si="1"/>
        <v>0</v>
      </c>
      <c r="F19" s="278"/>
    </row>
    <row r="20" spans="1:6" ht="14.25">
      <c r="A20" s="335" t="s">
        <v>200</v>
      </c>
      <c r="B20" s="275">
        <f>BILANS!C59</f>
        <v>570</v>
      </c>
      <c r="C20" s="275">
        <f>BILANS!D59</f>
        <v>1376</v>
      </c>
      <c r="D20" s="276">
        <f t="shared" si="0"/>
        <v>141.78399084622654</v>
      </c>
      <c r="E20" s="277">
        <f t="shared" si="1"/>
        <v>390.69820267469265</v>
      </c>
      <c r="F20" s="278"/>
    </row>
    <row r="21" spans="1:6" ht="14.25">
      <c r="A21" s="335" t="s">
        <v>201</v>
      </c>
      <c r="B21" s="275">
        <f>BILANS!C37</f>
        <v>33934</v>
      </c>
      <c r="C21" s="275">
        <f>BILANS!D37</f>
        <v>51650</v>
      </c>
      <c r="D21" s="276">
        <f t="shared" si="0"/>
        <v>8440.873588378689</v>
      </c>
      <c r="E21" s="277">
        <f t="shared" si="1"/>
        <v>14665.379482665607</v>
      </c>
      <c r="F21" s="278"/>
    </row>
    <row r="22" spans="1:6" ht="14.25">
      <c r="A22" s="335" t="s">
        <v>202</v>
      </c>
      <c r="B22" s="275">
        <f>BILANS!C38</f>
        <v>37800</v>
      </c>
      <c r="C22" s="275">
        <f>BILANS!D38</f>
        <v>37800</v>
      </c>
      <c r="D22" s="276">
        <f t="shared" si="0"/>
        <v>9402.51728769713</v>
      </c>
      <c r="E22" s="277">
        <f t="shared" si="1"/>
        <v>10732.843067662341</v>
      </c>
      <c r="F22" s="278"/>
    </row>
    <row r="23" spans="1:6" ht="14.25">
      <c r="A23" s="335" t="s">
        <v>203</v>
      </c>
      <c r="B23" s="275">
        <f>BILANS!C71</f>
        <v>37800000</v>
      </c>
      <c r="C23" s="275">
        <f>BILANS!D71</f>
        <v>37800000</v>
      </c>
      <c r="D23" s="280">
        <f>B23</f>
        <v>37800000</v>
      </c>
      <c r="E23" s="277">
        <f>C23</f>
        <v>37800000</v>
      </c>
      <c r="F23" s="278"/>
    </row>
    <row r="24" spans="1:6" ht="14.25">
      <c r="A24" s="335" t="s">
        <v>204</v>
      </c>
      <c r="B24" s="347">
        <f>B12/B23*1000</f>
        <v>-0.46870370370370373</v>
      </c>
      <c r="C24" s="347">
        <f>C12/C23*1000</f>
        <v>-0.07253968253968254</v>
      </c>
      <c r="D24" s="347">
        <f>D12/D23*1000</f>
        <v>-0.12055446480200203</v>
      </c>
      <c r="E24" s="348">
        <f>E12/E23*1000</f>
        <v>-0.019835844282111714</v>
      </c>
      <c r="F24" s="278"/>
    </row>
    <row r="25" spans="1:6" ht="28.5">
      <c r="A25" s="335" t="s">
        <v>205</v>
      </c>
      <c r="B25" s="347">
        <f>'SA-R'!C55</f>
        <v>0</v>
      </c>
      <c r="C25" s="347">
        <f>'SA-R'!D55</f>
        <v>0</v>
      </c>
      <c r="D25" s="347">
        <f>D12/D23*1000</f>
        <v>-0.12055446480200203</v>
      </c>
      <c r="E25" s="348">
        <f>E12/E23*1000</f>
        <v>-0.019835844282111714</v>
      </c>
      <c r="F25" s="278"/>
    </row>
    <row r="26" spans="1:6" ht="14.25">
      <c r="A26" s="335" t="s">
        <v>206</v>
      </c>
      <c r="B26" s="347">
        <f>B21/B23*1000</f>
        <v>0.8977248677248677</v>
      </c>
      <c r="C26" s="347">
        <f>C21/C23*1000</f>
        <v>1.3664021164021163</v>
      </c>
      <c r="D26" s="347">
        <f>D21/D23*1000</f>
        <v>0.2233035340840923</v>
      </c>
      <c r="E26" s="348">
        <f>E21/E23*1000</f>
        <v>0.38797300218692077</v>
      </c>
      <c r="F26" s="278"/>
    </row>
    <row r="27" spans="1:6" ht="28.5">
      <c r="A27" s="335" t="s">
        <v>207</v>
      </c>
      <c r="B27" s="347">
        <f>B21/B23*1000</f>
        <v>0.8977248677248677</v>
      </c>
      <c r="C27" s="347">
        <f>C21/C23*1000</f>
        <v>1.3664021164021163</v>
      </c>
      <c r="D27" s="347">
        <f>D21/D23*1000</f>
        <v>0.2233035340840923</v>
      </c>
      <c r="E27" s="348">
        <f>E21/E23*1000</f>
        <v>0.38797300218692077</v>
      </c>
      <c r="F27" s="278"/>
    </row>
    <row r="28" spans="1:6" ht="29.25" thickBot="1">
      <c r="A28" s="336" t="s">
        <v>208</v>
      </c>
      <c r="B28" s="281">
        <v>0</v>
      </c>
      <c r="C28" s="282">
        <v>0</v>
      </c>
      <c r="D28" s="283">
        <v>0</v>
      </c>
      <c r="E28" s="284">
        <v>0</v>
      </c>
      <c r="F28" s="278"/>
    </row>
    <row r="29" spans="1:5" ht="12.75">
      <c r="A29" s="337"/>
      <c r="B29" s="229"/>
      <c r="C29" s="229"/>
      <c r="D29" s="99"/>
      <c r="E29" s="99"/>
    </row>
    <row r="30" spans="1:5" ht="12.75">
      <c r="A30" s="338"/>
      <c r="B30" s="229"/>
      <c r="C30" s="229"/>
      <c r="D30" s="99"/>
      <c r="E30" s="99"/>
    </row>
    <row r="31" spans="1:5" ht="12.75">
      <c r="A31" s="337"/>
      <c r="B31" s="229"/>
      <c r="C31" s="229"/>
      <c r="D31" s="99"/>
      <c r="E31" s="99"/>
    </row>
    <row r="32" spans="1:3" ht="12.75">
      <c r="A32" s="339"/>
      <c r="B32" s="2"/>
      <c r="C32" s="2"/>
    </row>
    <row r="33" spans="1:3" ht="12.75">
      <c r="A33" s="339"/>
      <c r="B33" s="2"/>
      <c r="C33" s="2"/>
    </row>
    <row r="34" spans="1:3" ht="14.25">
      <c r="A34" s="340"/>
      <c r="B34" s="1"/>
      <c r="C34" s="1"/>
    </row>
    <row r="35" spans="1:3" ht="14.25">
      <c r="A35" s="340"/>
      <c r="B35" s="1"/>
      <c r="C35" s="1"/>
    </row>
    <row r="36" spans="1:3" ht="14.25">
      <c r="A36" s="340"/>
      <c r="B36" s="1"/>
      <c r="C36" s="1"/>
    </row>
    <row r="37" spans="1:3" ht="14.25">
      <c r="A37" s="340"/>
      <c r="B37" s="1"/>
      <c r="C37" s="1"/>
    </row>
  </sheetData>
  <mergeCells count="2">
    <mergeCell ref="B7:C7"/>
    <mergeCell ref="D7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&amp;LMCI Management Spółka Akcyjna&amp;CSA-R 2002&amp;Rw tys. zł</oddHeader>
    <oddFooter>&amp;CKomisja Papierów Wartościowych i Giełd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6"/>
  <sheetViews>
    <sheetView view="pageBreakPreview" zoomScale="75" zoomScaleSheetLayoutView="75" workbookViewId="0" topLeftCell="A1">
      <selection activeCell="C13" sqref="C13"/>
    </sheetView>
  </sheetViews>
  <sheetFormatPr defaultColWidth="9.00390625" defaultRowHeight="12.75"/>
  <cols>
    <col min="1" max="3" width="25.25390625" style="0" customWidth="1"/>
    <col min="4" max="5" width="30.75390625" style="0" customWidth="1"/>
  </cols>
  <sheetData>
    <row r="1" spans="1:5" ht="16.5" thickBot="1">
      <c r="A1" s="105" t="s">
        <v>88</v>
      </c>
      <c r="B1" s="99"/>
      <c r="C1" s="99"/>
      <c r="D1" s="99"/>
      <c r="E1" s="99"/>
    </row>
    <row r="2" spans="1:5" ht="15">
      <c r="A2" s="118" t="s">
        <v>89</v>
      </c>
      <c r="B2" s="177"/>
      <c r="C2" s="120"/>
      <c r="D2" s="120"/>
      <c r="E2" s="121"/>
    </row>
    <row r="3" spans="1:5" ht="15">
      <c r="A3" s="178" t="s">
        <v>90</v>
      </c>
      <c r="B3" s="179" t="s">
        <v>91</v>
      </c>
      <c r="C3" s="119" t="s">
        <v>92</v>
      </c>
      <c r="D3" s="124" t="s">
        <v>93</v>
      </c>
      <c r="E3" s="180" t="s">
        <v>94</v>
      </c>
    </row>
    <row r="4" spans="1:5" ht="14.25">
      <c r="A4" s="67"/>
      <c r="B4" s="107"/>
      <c r="C4" s="107"/>
      <c r="D4" s="107"/>
      <c r="E4" s="103"/>
    </row>
    <row r="5" spans="1:5" ht="14.25">
      <c r="A5" s="67"/>
      <c r="B5" s="107"/>
      <c r="C5" s="107"/>
      <c r="D5" s="107"/>
      <c r="E5" s="103"/>
    </row>
    <row r="6" spans="1:5" ht="14.25">
      <c r="A6" s="67"/>
      <c r="B6" s="107"/>
      <c r="C6" s="107"/>
      <c r="D6" s="107"/>
      <c r="E6" s="103"/>
    </row>
    <row r="7" spans="1:5" ht="14.25">
      <c r="A7" s="67"/>
      <c r="B7" s="107"/>
      <c r="C7" s="107"/>
      <c r="D7" s="107"/>
      <c r="E7" s="103"/>
    </row>
    <row r="8" spans="1:5" ht="14.25">
      <c r="A8" s="67"/>
      <c r="B8" s="107"/>
      <c r="C8" s="107"/>
      <c r="D8" s="107"/>
      <c r="E8" s="103"/>
    </row>
    <row r="9" spans="1:5" ht="14.25">
      <c r="A9" s="67"/>
      <c r="B9" s="107"/>
      <c r="C9" s="107"/>
      <c r="D9" s="107"/>
      <c r="E9" s="103"/>
    </row>
    <row r="10" spans="1:5" ht="15" thickBot="1">
      <c r="A10" s="68"/>
      <c r="B10" s="108"/>
      <c r="C10" s="108"/>
      <c r="D10" s="108"/>
      <c r="E10" s="104"/>
    </row>
    <row r="11" spans="1:5" ht="15">
      <c r="A11" s="218"/>
      <c r="B11" s="219"/>
      <c r="C11" s="219"/>
      <c r="D11" s="219"/>
      <c r="E11" s="99"/>
    </row>
    <row r="12" spans="1:5" ht="15">
      <c r="A12" s="220"/>
      <c r="B12" s="106"/>
      <c r="C12" s="106"/>
      <c r="D12" s="106"/>
      <c r="E12" s="99"/>
    </row>
    <row r="13" spans="1:5" ht="16.5" thickBot="1">
      <c r="A13" s="105" t="s">
        <v>95</v>
      </c>
      <c r="B13" s="99"/>
      <c r="C13" s="99"/>
      <c r="D13" s="99"/>
      <c r="E13" s="99"/>
    </row>
    <row r="14" spans="1:5" ht="15">
      <c r="A14" s="118" t="s">
        <v>96</v>
      </c>
      <c r="B14" s="177"/>
      <c r="C14" s="120"/>
      <c r="D14" s="120"/>
      <c r="E14" s="121"/>
    </row>
    <row r="15" spans="1:5" ht="15">
      <c r="A15" s="122" t="s">
        <v>97</v>
      </c>
      <c r="B15" s="148"/>
      <c r="C15" s="119" t="s">
        <v>90</v>
      </c>
      <c r="D15" s="181" t="s">
        <v>91</v>
      </c>
      <c r="E15" s="182" t="s">
        <v>92</v>
      </c>
    </row>
    <row r="16" spans="1:5" ht="14.25">
      <c r="A16" s="94"/>
      <c r="B16" s="136"/>
      <c r="C16" s="71"/>
      <c r="D16" s="71"/>
      <c r="E16" s="72"/>
    </row>
    <row r="17" spans="1:5" ht="14.25">
      <c r="A17" s="94"/>
      <c r="B17" s="136"/>
      <c r="C17" s="71"/>
      <c r="D17" s="71"/>
      <c r="E17" s="72"/>
    </row>
    <row r="18" spans="1:5" ht="14.25">
      <c r="A18" s="94"/>
      <c r="B18" s="136"/>
      <c r="C18" s="71"/>
      <c r="D18" s="71"/>
      <c r="E18" s="72"/>
    </row>
    <row r="19" spans="1:5" ht="14.25">
      <c r="A19" s="94"/>
      <c r="B19" s="136"/>
      <c r="C19" s="71"/>
      <c r="D19" s="71"/>
      <c r="E19" s="72"/>
    </row>
    <row r="20" spans="1:5" ht="14.25">
      <c r="A20" s="94"/>
      <c r="B20" s="136"/>
      <c r="C20" s="71"/>
      <c r="D20" s="71"/>
      <c r="E20" s="72"/>
    </row>
    <row r="21" spans="1:5" ht="14.25">
      <c r="A21" s="94"/>
      <c r="B21" s="136"/>
      <c r="C21" s="71"/>
      <c r="D21" s="71"/>
      <c r="E21" s="72"/>
    </row>
    <row r="22" spans="1:5" ht="15" thickBot="1">
      <c r="A22" s="101"/>
      <c r="B22" s="137"/>
      <c r="C22" s="82"/>
      <c r="D22" s="82"/>
      <c r="E22" s="83"/>
    </row>
    <row r="23" spans="1:4" ht="15">
      <c r="A23" s="109"/>
      <c r="B23" s="29"/>
      <c r="C23" s="29"/>
      <c r="D23" s="29"/>
    </row>
    <row r="24" spans="1:4" ht="15">
      <c r="A24" s="109"/>
      <c r="B24" s="29"/>
      <c r="C24" s="29"/>
      <c r="D24" s="29"/>
    </row>
    <row r="25" spans="1:4" ht="15">
      <c r="A25" s="109"/>
      <c r="B25" s="29"/>
      <c r="C25" s="29"/>
      <c r="D25" s="29"/>
    </row>
    <row r="26" spans="1:4" ht="15">
      <c r="A26" s="109"/>
      <c r="B26" s="29"/>
      <c r="C26" s="29"/>
      <c r="D26" s="29"/>
    </row>
    <row r="27" spans="1:4" ht="15">
      <c r="A27" s="109"/>
      <c r="B27" s="29"/>
      <c r="C27" s="29"/>
      <c r="D27" s="29"/>
    </row>
    <row r="28" spans="1:4" ht="15">
      <c r="A28" s="109"/>
      <c r="B28" s="29"/>
      <c r="C28" s="29"/>
      <c r="D28" s="29"/>
    </row>
    <row r="29" spans="1:4" ht="15">
      <c r="A29" s="109"/>
      <c r="B29" s="29"/>
      <c r="C29" s="29"/>
      <c r="D29" s="29"/>
    </row>
    <row r="30" spans="1:4" ht="15">
      <c r="A30" s="112"/>
      <c r="B30" s="59"/>
      <c r="C30" s="59"/>
      <c r="D30" s="59"/>
    </row>
    <row r="31" spans="1:4" ht="15">
      <c r="A31" s="109"/>
      <c r="B31" s="29"/>
      <c r="C31" s="29"/>
      <c r="D31" s="29"/>
    </row>
    <row r="32" spans="1:4" ht="15">
      <c r="A32" s="112"/>
      <c r="B32" s="59"/>
      <c r="C32" s="59"/>
      <c r="D32" s="59"/>
    </row>
    <row r="33" spans="1:4" ht="15">
      <c r="A33" s="109"/>
      <c r="B33" s="29"/>
      <c r="C33" s="29"/>
      <c r="D33" s="29"/>
    </row>
    <row r="34" spans="1:4" ht="15">
      <c r="A34" s="109"/>
      <c r="B34" s="29"/>
      <c r="C34" s="29"/>
      <c r="D34" s="29"/>
    </row>
    <row r="35" spans="1:4" ht="15">
      <c r="A35" s="109"/>
      <c r="B35" s="29"/>
      <c r="C35" s="29"/>
      <c r="D35" s="29"/>
    </row>
    <row r="36" spans="1:4" ht="15">
      <c r="A36" s="109"/>
      <c r="B36" s="29"/>
      <c r="C36" s="29"/>
      <c r="D36" s="29"/>
    </row>
    <row r="37" spans="1:4" ht="15">
      <c r="A37" s="109"/>
      <c r="B37" s="29"/>
      <c r="C37" s="29"/>
      <c r="D37" s="29"/>
    </row>
    <row r="38" spans="1:4" ht="15">
      <c r="A38" s="109"/>
      <c r="B38" s="29"/>
      <c r="C38" s="29"/>
      <c r="D38" s="29"/>
    </row>
    <row r="39" spans="1:4" ht="12.75">
      <c r="A39" s="29"/>
      <c r="B39" s="29"/>
      <c r="C39" s="29"/>
      <c r="D39" s="29"/>
    </row>
    <row r="40" spans="1:4" ht="12.75">
      <c r="A40" s="96"/>
      <c r="B40" s="29"/>
      <c r="C40" s="29"/>
      <c r="D40" s="29"/>
    </row>
    <row r="41" spans="1:4" ht="4.5" customHeight="1">
      <c r="A41" s="29"/>
      <c r="B41" s="29"/>
      <c r="C41" s="29"/>
      <c r="D41" s="29"/>
    </row>
    <row r="42" spans="1:4" ht="12.75">
      <c r="A42" s="162"/>
      <c r="B42" s="29"/>
      <c r="C42" s="29"/>
      <c r="D42" s="29"/>
    </row>
    <row r="43" spans="1:4" ht="12.75">
      <c r="A43" s="162"/>
      <c r="B43" s="29"/>
      <c r="C43" s="29"/>
      <c r="D43" s="29"/>
    </row>
    <row r="44" spans="1:4" ht="12.75">
      <c r="A44" s="162"/>
      <c r="B44" s="29"/>
      <c r="C44" s="29"/>
      <c r="D44" s="29"/>
    </row>
    <row r="45" spans="1:4" ht="12.75">
      <c r="A45" s="162"/>
      <c r="B45" s="29"/>
      <c r="C45" s="29"/>
      <c r="D45" s="29"/>
    </row>
    <row r="46" spans="1:4" ht="12.75">
      <c r="A46" s="162"/>
      <c r="B46" s="29"/>
      <c r="C46" s="29"/>
      <c r="D46" s="29"/>
    </row>
    <row r="47" spans="1:4" ht="12.75">
      <c r="A47" s="162"/>
      <c r="B47" s="29"/>
      <c r="C47" s="29"/>
      <c r="D47" s="29"/>
    </row>
    <row r="48" spans="1:4" ht="3.75" customHeight="1">
      <c r="A48" s="29"/>
      <c r="B48" s="29"/>
      <c r="C48" s="29"/>
      <c r="D48" s="29"/>
    </row>
    <row r="49" spans="1:4" ht="12.75">
      <c r="A49" s="162"/>
      <c r="B49" s="29"/>
      <c r="C49" s="29"/>
      <c r="D49" s="29"/>
    </row>
    <row r="50" spans="1:4" ht="12.75">
      <c r="A50" s="162"/>
      <c r="B50" s="29"/>
      <c r="C50" s="29"/>
      <c r="D50" s="29"/>
    </row>
    <row r="51" spans="1:4" ht="12.75">
      <c r="A51" s="162"/>
      <c r="B51" s="29"/>
      <c r="C51" s="29"/>
      <c r="D51" s="29"/>
    </row>
    <row r="52" spans="1:4" ht="12.75">
      <c r="A52" s="162"/>
      <c r="B52" s="29"/>
      <c r="C52" s="29"/>
      <c r="D52" s="29"/>
    </row>
    <row r="53" spans="1:4" ht="12.75" customHeight="1">
      <c r="A53" s="164"/>
      <c r="B53" s="29"/>
      <c r="C53" s="29"/>
      <c r="D53" s="29"/>
    </row>
    <row r="54" spans="1:4" ht="12.75">
      <c r="A54" s="29"/>
      <c r="B54" s="29"/>
      <c r="C54" s="29"/>
      <c r="D54" s="29"/>
    </row>
    <row r="55" spans="1:4" ht="12.75">
      <c r="A55" s="96"/>
      <c r="B55" s="29"/>
      <c r="C55" s="29"/>
      <c r="D55" s="29"/>
    </row>
    <row r="56" spans="1:4" ht="12.75">
      <c r="A56" s="162"/>
      <c r="B56" s="29"/>
      <c r="C56" s="29"/>
      <c r="D56" s="29"/>
    </row>
    <row r="57" spans="1:4" ht="12.75">
      <c r="A57" s="162"/>
      <c r="B57" s="29"/>
      <c r="C57" s="29"/>
      <c r="D57" s="29"/>
    </row>
    <row r="58" spans="1:4" ht="12.75">
      <c r="A58" s="29"/>
      <c r="B58" s="29"/>
      <c r="C58" s="29"/>
      <c r="D58" s="29"/>
    </row>
    <row r="59" spans="1:4" ht="12.75">
      <c r="A59" s="29"/>
      <c r="B59" s="29"/>
      <c r="C59" s="29"/>
      <c r="D59" s="29"/>
    </row>
    <row r="60" spans="1:4" ht="15.75">
      <c r="A60" s="52"/>
      <c r="B60" s="29"/>
      <c r="C60" s="29"/>
      <c r="D60" s="29"/>
    </row>
    <row r="61" spans="1:4" ht="12.75">
      <c r="A61" s="113"/>
      <c r="B61" s="51"/>
      <c r="C61" s="51"/>
      <c r="D61" s="51"/>
    </row>
    <row r="62" spans="1:4" ht="15">
      <c r="A62" s="109"/>
      <c r="B62" s="29"/>
      <c r="C62" s="29"/>
      <c r="D62" s="29"/>
    </row>
    <row r="63" spans="1:4" ht="15">
      <c r="A63" s="109"/>
      <c r="B63" s="29"/>
      <c r="C63" s="29"/>
      <c r="D63" s="29"/>
    </row>
    <row r="64" spans="1:4" ht="15">
      <c r="A64" s="109"/>
      <c r="B64" s="29"/>
      <c r="C64" s="29"/>
      <c r="D64" s="29"/>
    </row>
    <row r="65" spans="1:4" ht="15">
      <c r="A65" s="109"/>
      <c r="B65" s="29"/>
      <c r="C65" s="29"/>
      <c r="D65" s="29"/>
    </row>
    <row r="66" spans="1:4" ht="15">
      <c r="A66" s="109"/>
      <c r="B66" s="29"/>
      <c r="C66" s="29"/>
      <c r="D66" s="29"/>
    </row>
    <row r="67" spans="1:4" ht="12.75">
      <c r="A67" s="29"/>
      <c r="B67" s="29"/>
      <c r="C67" s="29"/>
      <c r="D67" s="29"/>
    </row>
    <row r="68" spans="1:4" ht="15.75">
      <c r="A68" s="52"/>
      <c r="B68" s="29"/>
      <c r="C68" s="29"/>
      <c r="D68" s="29"/>
    </row>
    <row r="69" spans="1:4" ht="12.75">
      <c r="A69" s="113"/>
      <c r="B69" s="51"/>
      <c r="C69" s="51"/>
      <c r="D69" s="51"/>
    </row>
    <row r="70" spans="1:4" ht="15">
      <c r="A70" s="109"/>
      <c r="B70" s="29"/>
      <c r="C70" s="29"/>
      <c r="D70" s="29"/>
    </row>
    <row r="71" spans="1:4" ht="15">
      <c r="A71" s="109"/>
      <c r="B71" s="29"/>
      <c r="C71" s="29"/>
      <c r="D71" s="29"/>
    </row>
    <row r="72" spans="1:4" ht="15">
      <c r="A72" s="109"/>
      <c r="B72" s="29"/>
      <c r="C72" s="29"/>
      <c r="D72" s="29"/>
    </row>
    <row r="73" spans="1:4" ht="15">
      <c r="A73" s="109"/>
      <c r="B73" s="29"/>
      <c r="C73" s="29"/>
      <c r="D73" s="29"/>
    </row>
    <row r="74" spans="1:4" ht="15">
      <c r="A74" s="109"/>
      <c r="B74" s="29"/>
      <c r="C74" s="29"/>
      <c r="D74" s="29"/>
    </row>
    <row r="75" spans="1:4" ht="15">
      <c r="A75" s="109"/>
      <c r="B75" s="29"/>
      <c r="C75" s="29"/>
      <c r="D75" s="29"/>
    </row>
    <row r="76" spans="1:4" ht="12.75">
      <c r="A76" s="29"/>
      <c r="B76" s="29"/>
      <c r="C76" s="29"/>
      <c r="D76" s="29"/>
    </row>
    <row r="77" spans="1:4" ht="15.75">
      <c r="A77" s="52"/>
      <c r="B77" s="29"/>
      <c r="C77" s="29"/>
      <c r="D77" s="29"/>
    </row>
    <row r="78" spans="1:4" ht="12.75">
      <c r="A78" s="113"/>
      <c r="B78" s="51"/>
      <c r="C78" s="51"/>
      <c r="D78" s="51"/>
    </row>
    <row r="79" spans="1:4" ht="15">
      <c r="A79" s="109"/>
      <c r="B79" s="110"/>
      <c r="C79" s="110"/>
      <c r="D79" s="110"/>
    </row>
    <row r="80" spans="1:4" ht="15">
      <c r="A80" s="109"/>
      <c r="B80" s="110"/>
      <c r="C80" s="110"/>
      <c r="D80" s="110"/>
    </row>
    <row r="81" spans="1:4" ht="15">
      <c r="A81" s="109"/>
      <c r="B81" s="110"/>
      <c r="C81" s="110"/>
      <c r="D81" s="110"/>
    </row>
    <row r="82" spans="1:4" ht="15">
      <c r="A82" s="109"/>
      <c r="B82" s="110"/>
      <c r="C82" s="110"/>
      <c r="D82" s="110"/>
    </row>
    <row r="83" spans="1:4" ht="15">
      <c r="A83" s="109"/>
      <c r="B83" s="110"/>
      <c r="C83" s="110"/>
      <c r="D83" s="110"/>
    </row>
    <row r="84" spans="1:4" ht="15">
      <c r="A84" s="109"/>
      <c r="B84" s="110"/>
      <c r="C84" s="110"/>
      <c r="D84" s="110"/>
    </row>
    <row r="85" spans="1:4" ht="15">
      <c r="A85" s="109"/>
      <c r="B85" s="110"/>
      <c r="C85" s="110"/>
      <c r="D85" s="110"/>
    </row>
    <row r="86" spans="1:4" ht="15">
      <c r="A86" s="109"/>
      <c r="B86" s="110"/>
      <c r="C86" s="110"/>
      <c r="D86" s="110"/>
    </row>
    <row r="87" spans="1:4" ht="15">
      <c r="A87" s="109"/>
      <c r="B87" s="110"/>
      <c r="C87" s="110"/>
      <c r="D87" s="110"/>
    </row>
    <row r="88" spans="1:4" ht="15">
      <c r="A88" s="109"/>
      <c r="B88" s="110"/>
      <c r="C88" s="110"/>
      <c r="D88" s="110"/>
    </row>
    <row r="89" spans="1:4" ht="15">
      <c r="A89" s="112"/>
      <c r="B89" s="110"/>
      <c r="C89" s="110"/>
      <c r="D89" s="110"/>
    </row>
    <row r="90" spans="1:4" ht="15">
      <c r="A90" s="109"/>
      <c r="B90" s="110"/>
      <c r="C90" s="110"/>
      <c r="D90" s="110"/>
    </row>
    <row r="91" spans="1:4" ht="15">
      <c r="A91" s="109"/>
      <c r="B91" s="110"/>
      <c r="C91" s="110"/>
      <c r="D91" s="110"/>
    </row>
    <row r="92" spans="1:4" ht="15">
      <c r="A92" s="109"/>
      <c r="B92" s="110"/>
      <c r="C92" s="110"/>
      <c r="D92" s="110"/>
    </row>
    <row r="93" spans="1:4" ht="15">
      <c r="A93" s="109"/>
      <c r="B93" s="110"/>
      <c r="C93" s="110"/>
      <c r="D93" s="110"/>
    </row>
    <row r="94" spans="1:4" ht="15">
      <c r="A94" s="109"/>
      <c r="B94" s="110"/>
      <c r="C94" s="110"/>
      <c r="D94" s="110"/>
    </row>
    <row r="95" spans="1:4" ht="12.75">
      <c r="A95" s="29"/>
      <c r="B95" s="29"/>
      <c r="C95" s="29"/>
      <c r="D95" s="29"/>
    </row>
    <row r="96" spans="1:4" ht="15.75">
      <c r="A96" s="52"/>
      <c r="B96" s="29"/>
      <c r="C96" s="29"/>
      <c r="D96" s="29"/>
    </row>
    <row r="97" spans="1:4" ht="12.75">
      <c r="A97" s="113"/>
      <c r="B97" s="51"/>
      <c r="C97" s="51"/>
      <c r="D97" s="51"/>
    </row>
    <row r="98" spans="1:4" ht="15">
      <c r="A98" s="109"/>
      <c r="B98" s="110"/>
      <c r="C98" s="110"/>
      <c r="D98" s="110"/>
    </row>
    <row r="99" spans="1:4" ht="15">
      <c r="A99" s="109"/>
      <c r="B99" s="110"/>
      <c r="C99" s="110"/>
      <c r="D99" s="110"/>
    </row>
    <row r="100" spans="1:4" ht="15">
      <c r="A100" s="109"/>
      <c r="B100" s="110"/>
      <c r="C100" s="110"/>
      <c r="D100" s="110"/>
    </row>
    <row r="101" spans="1:4" ht="15">
      <c r="A101" s="109"/>
      <c r="B101" s="110"/>
      <c r="C101" s="110"/>
      <c r="D101" s="110"/>
    </row>
    <row r="102" spans="1:4" ht="15">
      <c r="A102" s="109"/>
      <c r="B102" s="110"/>
      <c r="C102" s="110"/>
      <c r="D102" s="110"/>
    </row>
    <row r="103" spans="1:4" ht="15">
      <c r="A103" s="109"/>
      <c r="B103" s="110"/>
      <c r="C103" s="110"/>
      <c r="D103" s="110"/>
    </row>
    <row r="104" spans="1:4" ht="15">
      <c r="A104" s="109"/>
      <c r="B104" s="110"/>
      <c r="C104" s="110"/>
      <c r="D104" s="110"/>
    </row>
    <row r="105" spans="1:4" ht="15">
      <c r="A105" s="109"/>
      <c r="B105" s="110"/>
      <c r="C105" s="110"/>
      <c r="D105" s="110"/>
    </row>
    <row r="106" spans="1:4" ht="15">
      <c r="A106" s="109"/>
      <c r="B106" s="110"/>
      <c r="C106" s="110"/>
      <c r="D106" s="110"/>
    </row>
    <row r="107" spans="1:4" ht="15">
      <c r="A107" s="109"/>
      <c r="B107" s="110"/>
      <c r="C107" s="110"/>
      <c r="D107" s="110"/>
    </row>
    <row r="108" spans="1:4" ht="15">
      <c r="A108" s="109"/>
      <c r="B108" s="110"/>
      <c r="C108" s="110"/>
      <c r="D108" s="110"/>
    </row>
    <row r="109" spans="1:4" ht="15">
      <c r="A109" s="109"/>
      <c r="B109" s="110"/>
      <c r="C109" s="110"/>
      <c r="D109" s="110"/>
    </row>
    <row r="110" spans="1:4" ht="15">
      <c r="A110" s="109"/>
      <c r="B110" s="110"/>
      <c r="C110" s="110"/>
      <c r="D110" s="110"/>
    </row>
    <row r="111" spans="1:4" ht="15">
      <c r="A111" s="109"/>
      <c r="B111" s="110"/>
      <c r="C111" s="110"/>
      <c r="D111" s="110"/>
    </row>
    <row r="112" spans="1:4" ht="15">
      <c r="A112" s="109"/>
      <c r="B112" s="110"/>
      <c r="C112" s="110"/>
      <c r="D112" s="110"/>
    </row>
    <row r="113" spans="1:4" ht="15">
      <c r="A113" s="109"/>
      <c r="B113" s="110"/>
      <c r="C113" s="110"/>
      <c r="D113" s="110"/>
    </row>
    <row r="114" spans="1:4" ht="15">
      <c r="A114" s="109"/>
      <c r="B114" s="110"/>
      <c r="C114" s="110"/>
      <c r="D114" s="110"/>
    </row>
    <row r="115" spans="1:4" ht="15">
      <c r="A115" s="109"/>
      <c r="B115" s="110"/>
      <c r="C115" s="110"/>
      <c r="D115" s="110"/>
    </row>
    <row r="116" spans="1:4" ht="15">
      <c r="A116" s="109"/>
      <c r="B116" s="110"/>
      <c r="C116" s="110"/>
      <c r="D116" s="110"/>
    </row>
    <row r="117" spans="1:4" ht="15">
      <c r="A117" s="109"/>
      <c r="B117" s="110"/>
      <c r="C117" s="110"/>
      <c r="D117" s="110"/>
    </row>
    <row r="118" spans="1:4" ht="15">
      <c r="A118" s="109"/>
      <c r="B118" s="110"/>
      <c r="C118" s="110"/>
      <c r="D118" s="110"/>
    </row>
    <row r="119" spans="1:4" ht="12.75">
      <c r="A119" s="29"/>
      <c r="B119" s="29"/>
      <c r="C119" s="29"/>
      <c r="D119" s="29"/>
    </row>
    <row r="120" spans="1:4" ht="15.75">
      <c r="A120" s="52"/>
      <c r="B120" s="29"/>
      <c r="C120" s="29"/>
      <c r="D120" s="29"/>
    </row>
    <row r="121" spans="1:4" ht="12.75">
      <c r="A121" s="113"/>
      <c r="B121" s="51"/>
      <c r="C121" s="51"/>
      <c r="D121" s="51"/>
    </row>
    <row r="122" spans="1:4" ht="12.75">
      <c r="A122" s="29"/>
      <c r="B122" s="110"/>
      <c r="C122" s="110"/>
      <c r="D122" s="110"/>
    </row>
    <row r="123" spans="1:4" ht="15">
      <c r="A123" s="109"/>
      <c r="B123" s="110"/>
      <c r="C123" s="110"/>
      <c r="D123" s="110"/>
    </row>
    <row r="124" spans="1:4" ht="15">
      <c r="A124" s="109"/>
      <c r="B124" s="110"/>
      <c r="C124" s="110"/>
      <c r="D124" s="110"/>
    </row>
    <row r="125" spans="1:4" ht="15">
      <c r="A125" s="109"/>
      <c r="B125" s="110"/>
      <c r="C125" s="110"/>
      <c r="D125" s="110"/>
    </row>
    <row r="126" spans="1:4" ht="15">
      <c r="A126" s="109"/>
      <c r="B126" s="110"/>
      <c r="C126" s="110"/>
      <c r="D126" s="110"/>
    </row>
    <row r="127" spans="1:4" ht="15">
      <c r="A127" s="109"/>
      <c r="B127" s="110"/>
      <c r="C127" s="110"/>
      <c r="D127" s="110"/>
    </row>
    <row r="128" spans="1:4" ht="12.75">
      <c r="A128" s="29"/>
      <c r="B128" s="29"/>
      <c r="C128" s="29"/>
      <c r="D128" s="29"/>
    </row>
    <row r="129" spans="1:4" ht="15.75">
      <c r="A129" s="52"/>
      <c r="B129" s="29"/>
      <c r="C129" s="29"/>
      <c r="D129" s="29"/>
    </row>
    <row r="130" spans="1:4" ht="12.75">
      <c r="A130" s="113"/>
      <c r="B130" s="51"/>
      <c r="C130" s="51"/>
      <c r="D130" s="51"/>
    </row>
    <row r="131" spans="1:4" ht="15">
      <c r="A131" s="109"/>
      <c r="B131" s="110"/>
      <c r="C131" s="110"/>
      <c r="D131" s="110"/>
    </row>
    <row r="132" spans="1:4" ht="15">
      <c r="A132" s="109"/>
      <c r="B132" s="110"/>
      <c r="C132" s="110"/>
      <c r="D132" s="110"/>
    </row>
    <row r="133" spans="1:4" ht="15">
      <c r="A133" s="109"/>
      <c r="B133" s="110"/>
      <c r="C133" s="110"/>
      <c r="D133" s="110"/>
    </row>
    <row r="134" spans="1:4" ht="15">
      <c r="A134" s="109"/>
      <c r="B134" s="110"/>
      <c r="C134" s="110"/>
      <c r="D134" s="110"/>
    </row>
    <row r="135" spans="1:4" ht="15">
      <c r="A135" s="109"/>
      <c r="B135" s="110"/>
      <c r="C135" s="110"/>
      <c r="D135" s="110"/>
    </row>
    <row r="136" spans="1:4" ht="15">
      <c r="A136" s="109"/>
      <c r="B136" s="110"/>
      <c r="C136" s="110"/>
      <c r="D136" s="110"/>
    </row>
    <row r="137" spans="1:4" ht="15">
      <c r="A137" s="109"/>
      <c r="B137" s="29"/>
      <c r="C137" s="29"/>
      <c r="D137" s="29"/>
    </row>
    <row r="138" spans="1:4" ht="12.75">
      <c r="A138" s="29"/>
      <c r="B138" s="29"/>
      <c r="C138" s="29"/>
      <c r="D138" s="29"/>
    </row>
    <row r="139" spans="1:4" ht="15.75">
      <c r="A139" s="52"/>
      <c r="B139" s="29"/>
      <c r="C139" s="29"/>
      <c r="D139" s="29"/>
    </row>
    <row r="140" spans="1:4" ht="12.75">
      <c r="A140" s="165"/>
      <c r="B140" s="116"/>
      <c r="C140" s="116"/>
      <c r="D140" s="116"/>
    </row>
    <row r="141" spans="1:4" ht="15">
      <c r="A141" s="109"/>
      <c r="B141" s="110"/>
      <c r="C141" s="110"/>
      <c r="D141" s="110"/>
    </row>
    <row r="142" spans="1:4" ht="15">
      <c r="A142" s="109"/>
      <c r="B142" s="110"/>
      <c r="C142" s="110"/>
      <c r="D142" s="110"/>
    </row>
    <row r="143" spans="1:4" ht="15">
      <c r="A143" s="109"/>
      <c r="B143" s="110"/>
      <c r="C143" s="110"/>
      <c r="D143" s="110"/>
    </row>
    <row r="144" spans="1:4" ht="15">
      <c r="A144" s="109"/>
      <c r="B144" s="110"/>
      <c r="C144" s="110"/>
      <c r="D144" s="110"/>
    </row>
    <row r="145" spans="1:4" ht="15">
      <c r="A145" s="109"/>
      <c r="B145" s="110"/>
      <c r="C145" s="110"/>
      <c r="D145" s="110"/>
    </row>
    <row r="146" spans="1:4" ht="15">
      <c r="A146" s="109"/>
      <c r="B146" s="110"/>
      <c r="C146" s="110"/>
      <c r="D146" s="110"/>
    </row>
    <row r="147" spans="1:4" ht="15">
      <c r="A147" s="109"/>
      <c r="B147" s="110"/>
      <c r="C147" s="110"/>
      <c r="D147" s="110"/>
    </row>
    <row r="148" spans="1:4" ht="15">
      <c r="A148" s="109"/>
      <c r="B148" s="110"/>
      <c r="C148" s="110"/>
      <c r="D148" s="110"/>
    </row>
    <row r="149" spans="1:4" ht="15">
      <c r="A149" s="109"/>
      <c r="B149" s="110"/>
      <c r="C149" s="110"/>
      <c r="D149" s="110"/>
    </row>
    <row r="150" spans="1:4" ht="12.75">
      <c r="A150" s="29"/>
      <c r="B150" s="29"/>
      <c r="C150" s="29"/>
      <c r="D150" s="29"/>
    </row>
    <row r="151" spans="1:4" ht="12.75">
      <c r="A151" s="96"/>
      <c r="B151" s="29"/>
      <c r="C151" s="29"/>
      <c r="D151" s="29"/>
    </row>
    <row r="152" spans="1:4" ht="12.75">
      <c r="A152" s="29"/>
      <c r="B152" s="29"/>
      <c r="C152" s="29"/>
      <c r="D152" s="29"/>
    </row>
    <row r="153" spans="1:4" ht="15.75">
      <c r="A153" s="52"/>
      <c r="B153" s="29"/>
      <c r="C153" s="29"/>
      <c r="D153" s="29"/>
    </row>
    <row r="154" spans="1:4" ht="12.75">
      <c r="A154" s="165"/>
      <c r="B154" s="116"/>
      <c r="C154" s="116"/>
      <c r="D154" s="116"/>
    </row>
    <row r="155" spans="1:4" ht="15">
      <c r="A155" s="109"/>
      <c r="B155" s="110"/>
      <c r="C155" s="110"/>
      <c r="D155" s="110"/>
    </row>
    <row r="156" spans="1:4" ht="15">
      <c r="A156" s="109"/>
      <c r="B156" s="110"/>
      <c r="C156" s="110"/>
      <c r="D156" s="110"/>
    </row>
    <row r="157" spans="1:4" ht="15">
      <c r="A157" s="109"/>
      <c r="B157" s="110"/>
      <c r="C157" s="110"/>
      <c r="D157" s="110"/>
    </row>
    <row r="158" spans="1:4" ht="15">
      <c r="A158" s="109"/>
      <c r="B158" s="110"/>
      <c r="C158" s="110"/>
      <c r="D158" s="110"/>
    </row>
    <row r="159" spans="1:4" ht="15">
      <c r="A159" s="109"/>
      <c r="B159" s="110"/>
      <c r="C159" s="110"/>
      <c r="D159" s="110"/>
    </row>
    <row r="160" spans="1:4" ht="15">
      <c r="A160" s="109"/>
      <c r="B160" s="110"/>
      <c r="C160" s="110"/>
      <c r="D160" s="110"/>
    </row>
    <row r="161" spans="1:4" ht="15">
      <c r="A161" s="109"/>
      <c r="B161" s="110"/>
      <c r="C161" s="110"/>
      <c r="D161" s="110"/>
    </row>
    <row r="162" spans="1:4" ht="15">
      <c r="A162" s="109"/>
      <c r="B162" s="110"/>
      <c r="C162" s="110"/>
      <c r="D162" s="110"/>
    </row>
    <row r="163" spans="1:4" ht="12.75">
      <c r="A163" s="29"/>
      <c r="B163" s="29"/>
      <c r="C163" s="29"/>
      <c r="D163" s="29"/>
    </row>
    <row r="164" spans="1:4" ht="15.75">
      <c r="A164" s="52"/>
      <c r="B164" s="29"/>
      <c r="C164" s="29"/>
      <c r="D164" s="29"/>
    </row>
    <row r="165" spans="1:4" ht="12.75">
      <c r="A165" s="114"/>
      <c r="B165" s="29"/>
      <c r="C165" s="29"/>
      <c r="D165" s="29"/>
    </row>
    <row r="166" spans="1:4" ht="12.75">
      <c r="A166" s="29"/>
      <c r="B166" s="29"/>
      <c r="C166" s="29"/>
      <c r="D166" s="29"/>
    </row>
    <row r="167" spans="1:4" ht="12.75">
      <c r="A167" s="96"/>
      <c r="B167" s="29"/>
      <c r="C167" s="29"/>
      <c r="D167" s="29"/>
    </row>
    <row r="168" spans="1:4" ht="12.75">
      <c r="A168" s="29"/>
      <c r="B168" s="29"/>
      <c r="C168" s="29"/>
      <c r="D168" s="29"/>
    </row>
    <row r="169" spans="1:4" ht="15.75">
      <c r="A169" s="52"/>
      <c r="B169" s="29"/>
      <c r="C169" s="29"/>
      <c r="D169" s="29"/>
    </row>
    <row r="170" spans="1:4" ht="12.75">
      <c r="A170" s="113"/>
      <c r="B170" s="51"/>
      <c r="C170" s="51"/>
      <c r="D170" s="51"/>
    </row>
    <row r="171" spans="1:4" ht="15">
      <c r="A171" s="109"/>
      <c r="B171" s="110"/>
      <c r="C171" s="110"/>
      <c r="D171" s="110"/>
    </row>
    <row r="172" spans="1:4" ht="15">
      <c r="A172" s="109"/>
      <c r="B172" s="110"/>
      <c r="C172" s="110"/>
      <c r="D172" s="110"/>
    </row>
    <row r="173" spans="1:4" ht="15">
      <c r="A173" s="109"/>
      <c r="B173" s="110"/>
      <c r="C173" s="110"/>
      <c r="D173" s="110"/>
    </row>
    <row r="174" spans="1:4" ht="15">
      <c r="A174" s="109"/>
      <c r="B174" s="110"/>
      <c r="C174" s="110"/>
      <c r="D174" s="110"/>
    </row>
    <row r="175" spans="1:4" ht="15">
      <c r="A175" s="109"/>
      <c r="B175" s="110"/>
      <c r="C175" s="110"/>
      <c r="D175" s="110"/>
    </row>
    <row r="176" spans="1:4" ht="15">
      <c r="A176" s="109"/>
      <c r="B176" s="110"/>
      <c r="C176" s="110"/>
      <c r="D176" s="110"/>
    </row>
    <row r="177" spans="1:4" ht="15">
      <c r="A177" s="109"/>
      <c r="B177" s="110"/>
      <c r="C177" s="110"/>
      <c r="D177" s="110"/>
    </row>
    <row r="178" spans="1:4" ht="15">
      <c r="A178" s="109"/>
      <c r="B178" s="110"/>
      <c r="C178" s="110"/>
      <c r="D178" s="110"/>
    </row>
    <row r="179" spans="1:4" ht="15">
      <c r="A179" s="109"/>
      <c r="B179" s="110"/>
      <c r="C179" s="110"/>
      <c r="D179" s="110"/>
    </row>
    <row r="180" spans="1:4" ht="15">
      <c r="A180" s="109"/>
      <c r="B180" s="110"/>
      <c r="C180" s="110"/>
      <c r="D180" s="110"/>
    </row>
    <row r="181" spans="1:4" ht="15">
      <c r="A181" s="109"/>
      <c r="B181" s="110"/>
      <c r="C181" s="110"/>
      <c r="D181" s="110"/>
    </row>
    <row r="182" spans="1:4" ht="15">
      <c r="A182" s="109"/>
      <c r="B182" s="110"/>
      <c r="C182" s="110"/>
      <c r="D182" s="110"/>
    </row>
    <row r="183" spans="1:4" ht="15">
      <c r="A183" s="109"/>
      <c r="B183" s="110"/>
      <c r="C183" s="110"/>
      <c r="D183" s="110"/>
    </row>
    <row r="184" spans="1:4" ht="15">
      <c r="A184" s="109"/>
      <c r="B184" s="110"/>
      <c r="C184" s="110"/>
      <c r="D184" s="110"/>
    </row>
    <row r="185" spans="1:4" ht="15">
      <c r="A185" s="109"/>
      <c r="B185" s="110"/>
      <c r="C185" s="110"/>
      <c r="D185" s="110"/>
    </row>
    <row r="186" spans="1:4" ht="15">
      <c r="A186" s="109"/>
      <c r="B186" s="110"/>
      <c r="C186" s="110"/>
      <c r="D186" s="110"/>
    </row>
    <row r="187" spans="1:4" ht="15">
      <c r="A187" s="109"/>
      <c r="B187" s="110"/>
      <c r="C187" s="110"/>
      <c r="D187" s="110"/>
    </row>
    <row r="188" spans="1:4" ht="15">
      <c r="A188" s="109"/>
      <c r="B188" s="110"/>
      <c r="C188" s="110"/>
      <c r="D188" s="110"/>
    </row>
    <row r="189" spans="1:4" ht="15">
      <c r="A189" s="109"/>
      <c r="B189" s="110"/>
      <c r="C189" s="110"/>
      <c r="D189" s="110"/>
    </row>
    <row r="190" spans="1:4" ht="15">
      <c r="A190" s="109"/>
      <c r="B190" s="110"/>
      <c r="C190" s="110"/>
      <c r="D190" s="110"/>
    </row>
    <row r="191" spans="1:4" ht="15">
      <c r="A191" s="109"/>
      <c r="B191" s="110"/>
      <c r="C191" s="110"/>
      <c r="D191" s="110"/>
    </row>
    <row r="192" spans="1:4" ht="15">
      <c r="A192" s="109"/>
      <c r="B192" s="110"/>
      <c r="C192" s="110"/>
      <c r="D192" s="110"/>
    </row>
    <row r="193" spans="1:4" ht="15">
      <c r="A193" s="109"/>
      <c r="B193" s="110"/>
      <c r="C193" s="110"/>
      <c r="D193" s="110"/>
    </row>
    <row r="194" spans="1:4" ht="15">
      <c r="A194" s="109"/>
      <c r="B194" s="110"/>
      <c r="C194" s="110"/>
      <c r="D194" s="110"/>
    </row>
    <row r="195" spans="1:4" ht="15">
      <c r="A195" s="109"/>
      <c r="B195" s="110"/>
      <c r="C195" s="110"/>
      <c r="D195" s="110"/>
    </row>
    <row r="196" spans="1:4" ht="15">
      <c r="A196" s="109"/>
      <c r="B196" s="110"/>
      <c r="C196" s="110"/>
      <c r="D196" s="110"/>
    </row>
    <row r="197" spans="1:4" ht="15">
      <c r="A197" s="109"/>
      <c r="B197" s="110"/>
      <c r="C197" s="110"/>
      <c r="D197" s="110"/>
    </row>
    <row r="198" spans="1:4" ht="15">
      <c r="A198" s="109"/>
      <c r="B198" s="110"/>
      <c r="C198" s="110"/>
      <c r="D198" s="110"/>
    </row>
    <row r="199" spans="1:4" ht="15">
      <c r="A199" s="109"/>
      <c r="B199" s="110"/>
      <c r="C199" s="110"/>
      <c r="D199" s="110"/>
    </row>
    <row r="200" spans="1:4" ht="15">
      <c r="A200" s="109"/>
      <c r="B200" s="110"/>
      <c r="C200" s="110"/>
      <c r="D200" s="110"/>
    </row>
    <row r="201" spans="1:4" ht="15">
      <c r="A201" s="109"/>
      <c r="B201" s="110"/>
      <c r="C201" s="110"/>
      <c r="D201" s="110"/>
    </row>
    <row r="202" spans="1:4" ht="15">
      <c r="A202" s="109"/>
      <c r="B202" s="110"/>
      <c r="C202" s="110"/>
      <c r="D202" s="110"/>
    </row>
    <row r="203" spans="1:4" ht="15">
      <c r="A203" s="109"/>
      <c r="B203" s="110"/>
      <c r="C203" s="110"/>
      <c r="D203" s="110"/>
    </row>
    <row r="204" spans="1:4" ht="15">
      <c r="A204" s="109"/>
      <c r="B204" s="110"/>
      <c r="C204" s="110"/>
      <c r="D204" s="110"/>
    </row>
    <row r="205" spans="1:4" ht="15">
      <c r="A205" s="109"/>
      <c r="B205" s="110"/>
      <c r="C205" s="110"/>
      <c r="D205" s="110"/>
    </row>
    <row r="206" spans="1:4" ht="15">
      <c r="A206" s="109"/>
      <c r="B206" s="110"/>
      <c r="C206" s="110"/>
      <c r="D206" s="110"/>
    </row>
    <row r="207" spans="1:4" ht="15">
      <c r="A207" s="109"/>
      <c r="B207" s="110"/>
      <c r="C207" s="110"/>
      <c r="D207" s="110"/>
    </row>
    <row r="208" spans="1:4" ht="15">
      <c r="A208" s="109"/>
      <c r="B208" s="110"/>
      <c r="C208" s="110"/>
      <c r="D208" s="110"/>
    </row>
    <row r="209" spans="1:4" ht="15">
      <c r="A209" s="109"/>
      <c r="B209" s="110"/>
      <c r="C209" s="110"/>
      <c r="D209" s="110"/>
    </row>
    <row r="210" spans="1:4" ht="15">
      <c r="A210" s="109"/>
      <c r="B210" s="110"/>
      <c r="C210" s="110"/>
      <c r="D210" s="110"/>
    </row>
    <row r="211" spans="1:4" ht="15">
      <c r="A211" s="109"/>
      <c r="B211" s="110"/>
      <c r="C211" s="110"/>
      <c r="D211" s="110"/>
    </row>
    <row r="212" spans="1:4" ht="15">
      <c r="A212" s="109"/>
      <c r="B212" s="110"/>
      <c r="C212" s="110"/>
      <c r="D212" s="110"/>
    </row>
    <row r="213" spans="1:4" ht="15">
      <c r="A213" s="109"/>
      <c r="B213" s="110"/>
      <c r="C213" s="110"/>
      <c r="D213" s="110"/>
    </row>
    <row r="214" spans="1:4" ht="15">
      <c r="A214" s="109"/>
      <c r="B214" s="110"/>
      <c r="C214" s="110"/>
      <c r="D214" s="110"/>
    </row>
    <row r="215" spans="1:4" ht="15">
      <c r="A215" s="109"/>
      <c r="B215" s="110"/>
      <c r="C215" s="110"/>
      <c r="D215" s="110"/>
    </row>
    <row r="216" spans="1:4" ht="15">
      <c r="A216" s="109"/>
      <c r="B216" s="110"/>
      <c r="C216" s="110"/>
      <c r="D216" s="110"/>
    </row>
    <row r="217" spans="1:4" ht="15">
      <c r="A217" s="109"/>
      <c r="B217" s="110"/>
      <c r="C217" s="110"/>
      <c r="D217" s="110"/>
    </row>
    <row r="218" spans="1:4" ht="15">
      <c r="A218" s="109"/>
      <c r="B218" s="110"/>
      <c r="C218" s="110"/>
      <c r="D218" s="110"/>
    </row>
    <row r="219" spans="1:4" ht="15">
      <c r="A219" s="109"/>
      <c r="B219" s="110"/>
      <c r="C219" s="110"/>
      <c r="D219" s="110"/>
    </row>
    <row r="220" spans="1:4" ht="15">
      <c r="A220" s="109"/>
      <c r="B220" s="110"/>
      <c r="C220" s="110"/>
      <c r="D220" s="110"/>
    </row>
    <row r="221" spans="1:4" ht="15">
      <c r="A221" s="109"/>
      <c r="B221" s="110"/>
      <c r="C221" s="110"/>
      <c r="D221" s="110"/>
    </row>
    <row r="222" spans="1:4" ht="15">
      <c r="A222" s="109"/>
      <c r="B222" s="110"/>
      <c r="C222" s="110"/>
      <c r="D222" s="110"/>
    </row>
    <row r="223" spans="1:4" ht="15">
      <c r="A223" s="109"/>
      <c r="B223" s="110"/>
      <c r="C223" s="110"/>
      <c r="D223" s="110"/>
    </row>
    <row r="224" spans="1:4" ht="15">
      <c r="A224" s="109"/>
      <c r="B224" s="110"/>
      <c r="C224" s="110"/>
      <c r="D224" s="110"/>
    </row>
    <row r="225" spans="1:4" ht="15">
      <c r="A225" s="109"/>
      <c r="B225" s="110"/>
      <c r="C225" s="110"/>
      <c r="D225" s="110"/>
    </row>
    <row r="226" spans="1:4" ht="15">
      <c r="A226" s="109"/>
      <c r="B226" s="110"/>
      <c r="C226" s="110"/>
      <c r="D226" s="110"/>
    </row>
    <row r="227" spans="1:4" ht="15">
      <c r="A227" s="109"/>
      <c r="B227" s="110"/>
      <c r="C227" s="110"/>
      <c r="D227" s="110"/>
    </row>
    <row r="228" spans="1:4" ht="15">
      <c r="A228" s="109"/>
      <c r="B228" s="110"/>
      <c r="C228" s="110"/>
      <c r="D228" s="110"/>
    </row>
    <row r="229" spans="1:4" ht="15">
      <c r="A229" s="109"/>
      <c r="B229" s="110"/>
      <c r="C229" s="110"/>
      <c r="D229" s="110"/>
    </row>
    <row r="230" spans="1:4" ht="12.75">
      <c r="A230" s="29"/>
      <c r="B230" s="29"/>
      <c r="C230" s="29"/>
      <c r="D230" s="29"/>
    </row>
    <row r="231" spans="1:4" ht="15.75">
      <c r="A231" s="52"/>
      <c r="B231" s="29"/>
      <c r="C231" s="29"/>
      <c r="D231" s="29"/>
    </row>
    <row r="232" spans="1:4" ht="12.75">
      <c r="A232" s="165"/>
      <c r="B232" s="116"/>
      <c r="C232" s="116"/>
      <c r="D232" s="116"/>
    </row>
    <row r="233" spans="1:4" ht="15">
      <c r="A233" s="109"/>
      <c r="B233" s="110"/>
      <c r="C233" s="110"/>
      <c r="D233" s="110"/>
    </row>
    <row r="234" spans="1:4" ht="15">
      <c r="A234" s="109"/>
      <c r="B234" s="110"/>
      <c r="C234" s="110"/>
      <c r="D234" s="110"/>
    </row>
    <row r="235" spans="1:4" ht="15">
      <c r="A235" s="109"/>
      <c r="B235" s="110"/>
      <c r="C235" s="110"/>
      <c r="D235" s="110"/>
    </row>
    <row r="236" spans="1:4" ht="15">
      <c r="A236" s="109"/>
      <c r="B236" s="110"/>
      <c r="C236" s="110"/>
      <c r="D236" s="110"/>
    </row>
    <row r="237" spans="1:4" ht="15">
      <c r="A237" s="109"/>
      <c r="B237" s="110"/>
      <c r="C237" s="110"/>
      <c r="D237" s="110"/>
    </row>
    <row r="238" spans="1:4" ht="15">
      <c r="A238" s="109"/>
      <c r="B238" s="110"/>
      <c r="C238" s="110"/>
      <c r="D238" s="110"/>
    </row>
    <row r="239" spans="1:4" ht="15">
      <c r="A239" s="109"/>
      <c r="B239" s="110"/>
      <c r="C239" s="110"/>
      <c r="D239" s="110"/>
    </row>
    <row r="240" spans="1:4" ht="12.75">
      <c r="A240" s="29"/>
      <c r="B240" s="29"/>
      <c r="C240" s="29"/>
      <c r="D240" s="29"/>
    </row>
    <row r="241" spans="1:4" ht="15.75">
      <c r="A241" s="52"/>
      <c r="B241" s="29"/>
      <c r="C241" s="29"/>
      <c r="D241" s="29"/>
    </row>
    <row r="242" spans="1:4" ht="12.75">
      <c r="A242" s="165"/>
      <c r="B242" s="116"/>
      <c r="C242" s="116"/>
      <c r="D242" s="116"/>
    </row>
    <row r="243" spans="1:4" ht="15">
      <c r="A243" s="109"/>
      <c r="B243" s="110"/>
      <c r="C243" s="110"/>
      <c r="D243" s="110"/>
    </row>
    <row r="244" spans="1:4" ht="15">
      <c r="A244" s="109"/>
      <c r="B244" s="110"/>
      <c r="C244" s="110"/>
      <c r="D244" s="110"/>
    </row>
    <row r="245" spans="1:4" ht="15">
      <c r="A245" s="109"/>
      <c r="B245" s="110"/>
      <c r="C245" s="110"/>
      <c r="D245" s="110"/>
    </row>
    <row r="246" spans="1:4" ht="15">
      <c r="A246" s="109"/>
      <c r="B246" s="110"/>
      <c r="C246" s="110"/>
      <c r="D246" s="110"/>
    </row>
    <row r="247" spans="1:4" ht="15">
      <c r="A247" s="109"/>
      <c r="B247" s="110"/>
      <c r="C247" s="110"/>
      <c r="D247" s="110"/>
    </row>
    <row r="248" spans="1:4" ht="15">
      <c r="A248" s="109"/>
      <c r="B248" s="110"/>
      <c r="C248" s="110"/>
      <c r="D248" s="110"/>
    </row>
    <row r="249" spans="1:4" ht="15">
      <c r="A249" s="109"/>
      <c r="B249" s="110"/>
      <c r="C249" s="110"/>
      <c r="D249" s="110"/>
    </row>
    <row r="250" spans="1:4" ht="15">
      <c r="A250" s="109"/>
      <c r="B250" s="110"/>
      <c r="C250" s="110"/>
      <c r="D250" s="110"/>
    </row>
    <row r="251" spans="1:4" ht="15">
      <c r="A251" s="109"/>
      <c r="B251" s="110"/>
      <c r="C251" s="110"/>
      <c r="D251" s="110"/>
    </row>
    <row r="252" spans="1:4" ht="15">
      <c r="A252" s="109"/>
      <c r="B252" s="110"/>
      <c r="C252" s="110"/>
      <c r="D252" s="110"/>
    </row>
    <row r="253" spans="1:4" ht="15">
      <c r="A253" s="109"/>
      <c r="B253" s="110"/>
      <c r="C253" s="110"/>
      <c r="D253" s="110"/>
    </row>
    <row r="254" spans="1:4" ht="15">
      <c r="A254" s="109"/>
      <c r="B254" s="110"/>
      <c r="C254" s="110"/>
      <c r="D254" s="110"/>
    </row>
    <row r="255" spans="1:4" ht="15">
      <c r="A255" s="109"/>
      <c r="B255" s="110"/>
      <c r="C255" s="110"/>
      <c r="D255" s="110"/>
    </row>
    <row r="256" spans="1:4" ht="15">
      <c r="A256" s="109"/>
      <c r="B256" s="110"/>
      <c r="C256" s="110"/>
      <c r="D256" s="110"/>
    </row>
    <row r="257" spans="1:4" ht="15">
      <c r="A257" s="109"/>
      <c r="B257" s="110"/>
      <c r="C257" s="110"/>
      <c r="D257" s="110"/>
    </row>
    <row r="258" spans="1:4" ht="15">
      <c r="A258" s="109"/>
      <c r="B258" s="110"/>
      <c r="C258" s="110"/>
      <c r="D258" s="110"/>
    </row>
    <row r="259" spans="1:4" ht="15">
      <c r="A259" s="109"/>
      <c r="B259" s="110"/>
      <c r="C259" s="110"/>
      <c r="D259" s="110"/>
    </row>
    <row r="260" spans="1:4" ht="15">
      <c r="A260" s="109"/>
      <c r="B260" s="110"/>
      <c r="C260" s="110"/>
      <c r="D260" s="110"/>
    </row>
    <row r="261" spans="1:4" ht="15">
      <c r="A261" s="109"/>
      <c r="B261" s="110"/>
      <c r="C261" s="110"/>
      <c r="D261" s="110"/>
    </row>
    <row r="262" spans="1:4" ht="15">
      <c r="A262" s="109"/>
      <c r="B262" s="110"/>
      <c r="C262" s="110"/>
      <c r="D262" s="110"/>
    </row>
    <row r="263" spans="1:4" ht="15">
      <c r="A263" s="109"/>
      <c r="B263" s="110"/>
      <c r="C263" s="110"/>
      <c r="D263" s="110"/>
    </row>
    <row r="264" spans="1:4" ht="15">
      <c r="A264" s="109"/>
      <c r="B264" s="110"/>
      <c r="C264" s="110"/>
      <c r="D264" s="110"/>
    </row>
    <row r="265" spans="1:4" ht="15">
      <c r="A265" s="109"/>
      <c r="B265" s="110"/>
      <c r="C265" s="110"/>
      <c r="D265" s="110"/>
    </row>
    <row r="266" spans="1:4" ht="15">
      <c r="A266" s="109"/>
      <c r="B266" s="110"/>
      <c r="C266" s="110"/>
      <c r="D266" s="110"/>
    </row>
    <row r="267" spans="1:4" ht="15">
      <c r="A267" s="109"/>
      <c r="B267" s="110"/>
      <c r="C267" s="110"/>
      <c r="D267" s="110"/>
    </row>
    <row r="268" spans="1:4" ht="15">
      <c r="A268" s="109"/>
      <c r="B268" s="110"/>
      <c r="C268" s="110"/>
      <c r="D268" s="110"/>
    </row>
    <row r="269" spans="1:4" ht="15">
      <c r="A269" s="109"/>
      <c r="B269" s="110"/>
      <c r="C269" s="110"/>
      <c r="D269" s="110"/>
    </row>
    <row r="270" spans="1:4" ht="15">
      <c r="A270" s="109"/>
      <c r="B270" s="110"/>
      <c r="C270" s="110"/>
      <c r="D270" s="110"/>
    </row>
    <row r="271" spans="1:4" ht="15">
      <c r="A271" s="109"/>
      <c r="B271" s="110"/>
      <c r="C271" s="110"/>
      <c r="D271" s="110"/>
    </row>
    <row r="272" spans="1:4" ht="15">
      <c r="A272" s="109"/>
      <c r="B272" s="110"/>
      <c r="C272" s="110"/>
      <c r="D272" s="110"/>
    </row>
    <row r="273" spans="1:4" ht="15">
      <c r="A273" s="109"/>
      <c r="B273" s="110"/>
      <c r="C273" s="110"/>
      <c r="D273" s="110"/>
    </row>
    <row r="274" spans="1:4" ht="15">
      <c r="A274" s="109"/>
      <c r="B274" s="110"/>
      <c r="C274" s="110"/>
      <c r="D274" s="110"/>
    </row>
    <row r="275" spans="1:4" ht="15">
      <c r="A275" s="109"/>
      <c r="B275" s="110"/>
      <c r="C275" s="110"/>
      <c r="D275" s="110"/>
    </row>
    <row r="276" spans="1:4" ht="15">
      <c r="A276" s="109"/>
      <c r="B276" s="110"/>
      <c r="C276" s="110"/>
      <c r="D276" s="110"/>
    </row>
    <row r="277" spans="1:4" ht="15">
      <c r="A277" s="109"/>
      <c r="B277" s="110"/>
      <c r="C277" s="110"/>
      <c r="D277" s="110"/>
    </row>
    <row r="278" spans="1:4" ht="15">
      <c r="A278" s="109"/>
      <c r="B278" s="110"/>
      <c r="C278" s="110"/>
      <c r="D278" s="110"/>
    </row>
    <row r="279" spans="1:4" ht="15">
      <c r="A279" s="109"/>
      <c r="B279" s="110"/>
      <c r="C279" s="110"/>
      <c r="D279" s="110"/>
    </row>
    <row r="280" spans="1:4" ht="15">
      <c r="A280" s="109"/>
      <c r="B280" s="110"/>
      <c r="C280" s="110"/>
      <c r="D280" s="110"/>
    </row>
    <row r="281" spans="1:4" ht="15">
      <c r="A281" s="109"/>
      <c r="B281" s="110"/>
      <c r="C281" s="110"/>
      <c r="D281" s="110"/>
    </row>
    <row r="282" spans="1:4" ht="15">
      <c r="A282" s="109"/>
      <c r="B282" s="110"/>
      <c r="C282" s="110"/>
      <c r="D282" s="110"/>
    </row>
    <row r="283" spans="1:4" ht="15">
      <c r="A283" s="109"/>
      <c r="B283" s="110"/>
      <c r="C283" s="110"/>
      <c r="D283" s="110"/>
    </row>
    <row r="284" spans="1:4" ht="15">
      <c r="A284" s="109"/>
      <c r="B284" s="110"/>
      <c r="C284" s="110"/>
      <c r="D284" s="110"/>
    </row>
    <row r="285" spans="1:4" ht="15">
      <c r="A285" s="109"/>
      <c r="B285" s="110"/>
      <c r="C285" s="110"/>
      <c r="D285" s="110"/>
    </row>
    <row r="286" spans="1:4" ht="15">
      <c r="A286" s="109"/>
      <c r="B286" s="110"/>
      <c r="C286" s="110"/>
      <c r="D286" s="110"/>
    </row>
    <row r="287" spans="1:4" ht="15">
      <c r="A287" s="109"/>
      <c r="B287" s="110"/>
      <c r="C287" s="110"/>
      <c r="D287" s="110"/>
    </row>
    <row r="288" spans="1:4" ht="15">
      <c r="A288" s="109"/>
      <c r="B288" s="110"/>
      <c r="C288" s="110"/>
      <c r="D288" s="110"/>
    </row>
    <row r="289" spans="1:4" ht="15">
      <c r="A289" s="109"/>
      <c r="B289" s="110"/>
      <c r="C289" s="110"/>
      <c r="D289" s="110"/>
    </row>
    <row r="290" spans="1:4" ht="15">
      <c r="A290" s="109"/>
      <c r="B290" s="110"/>
      <c r="C290" s="110"/>
      <c r="D290" s="110"/>
    </row>
    <row r="291" spans="1:4" ht="15">
      <c r="A291" s="109"/>
      <c r="B291" s="110"/>
      <c r="C291" s="110"/>
      <c r="D291" s="110"/>
    </row>
    <row r="292" spans="1:4" ht="15">
      <c r="A292" s="109"/>
      <c r="B292" s="110"/>
      <c r="C292" s="110"/>
      <c r="D292" s="110"/>
    </row>
    <row r="293" spans="1:4" ht="15">
      <c r="A293" s="109"/>
      <c r="B293" s="110"/>
      <c r="C293" s="110"/>
      <c r="D293" s="110"/>
    </row>
    <row r="294" spans="1:4" ht="15">
      <c r="A294" s="109"/>
      <c r="B294" s="110"/>
      <c r="C294" s="110"/>
      <c r="D294" s="110"/>
    </row>
    <row r="295" spans="1:4" ht="15">
      <c r="A295" s="109"/>
      <c r="B295" s="110"/>
      <c r="C295" s="110"/>
      <c r="D295" s="110"/>
    </row>
    <row r="296" spans="1:4" ht="15">
      <c r="A296" s="109"/>
      <c r="B296" s="110"/>
      <c r="C296" s="110"/>
      <c r="D296" s="110"/>
    </row>
    <row r="297" spans="1:4" ht="15">
      <c r="A297" s="109"/>
      <c r="B297" s="110"/>
      <c r="C297" s="110"/>
      <c r="D297" s="110"/>
    </row>
    <row r="298" spans="1:4" ht="15">
      <c r="A298" s="109"/>
      <c r="B298" s="110"/>
      <c r="C298" s="110"/>
      <c r="D298" s="110"/>
    </row>
    <row r="299" spans="1:4" ht="15">
      <c r="A299" s="109"/>
      <c r="B299" s="110"/>
      <c r="C299" s="110"/>
      <c r="D299" s="110"/>
    </row>
    <row r="300" spans="1:4" ht="15">
      <c r="A300" s="109"/>
      <c r="B300" s="110"/>
      <c r="C300" s="110"/>
      <c r="D300" s="110"/>
    </row>
    <row r="301" spans="1:4" ht="15">
      <c r="A301" s="109"/>
      <c r="B301" s="110"/>
      <c r="C301" s="110"/>
      <c r="D301" s="110"/>
    </row>
    <row r="302" spans="1:4" ht="15">
      <c r="A302" s="109"/>
      <c r="B302" s="110"/>
      <c r="C302" s="110"/>
      <c r="D302" s="110"/>
    </row>
    <row r="303" spans="1:4" ht="15">
      <c r="A303" s="109"/>
      <c r="B303" s="110"/>
      <c r="C303" s="110"/>
      <c r="D303" s="110"/>
    </row>
    <row r="304" spans="1:4" ht="15">
      <c r="A304" s="109"/>
      <c r="B304" s="110"/>
      <c r="C304" s="110"/>
      <c r="D304" s="110"/>
    </row>
    <row r="305" spans="1:4" ht="15">
      <c r="A305" s="109"/>
      <c r="B305" s="110"/>
      <c r="C305" s="110"/>
      <c r="D305" s="110"/>
    </row>
    <row r="306" spans="1:4" ht="15">
      <c r="A306" s="109"/>
      <c r="B306" s="110"/>
      <c r="C306" s="110"/>
      <c r="D306" s="110"/>
    </row>
    <row r="307" spans="1:4" ht="12.75">
      <c r="A307" s="29"/>
      <c r="B307" s="29"/>
      <c r="C307" s="29"/>
      <c r="D307" s="29"/>
    </row>
    <row r="308" spans="1:4" ht="15.75">
      <c r="A308" s="52"/>
      <c r="B308" s="29"/>
      <c r="C308" s="29"/>
      <c r="D308" s="29"/>
    </row>
    <row r="309" spans="1:4" ht="12.75">
      <c r="A309" s="113"/>
      <c r="B309" s="51"/>
      <c r="C309" s="51"/>
      <c r="D309" s="51"/>
    </row>
    <row r="310" spans="1:4" ht="15">
      <c r="A310" s="109"/>
      <c r="B310" s="110"/>
      <c r="C310" s="110"/>
      <c r="D310" s="110"/>
    </row>
    <row r="311" spans="1:4" ht="15">
      <c r="A311" s="109"/>
      <c r="B311" s="110"/>
      <c r="C311" s="110"/>
      <c r="D311" s="110"/>
    </row>
    <row r="312" spans="1:4" ht="15">
      <c r="A312" s="109"/>
      <c r="B312" s="110"/>
      <c r="C312" s="110"/>
      <c r="D312" s="110"/>
    </row>
    <row r="313" spans="1:4" ht="15">
      <c r="A313" s="109"/>
      <c r="B313" s="110"/>
      <c r="C313" s="110"/>
      <c r="D313" s="110"/>
    </row>
    <row r="314" spans="1:4" ht="15">
      <c r="A314" s="109"/>
      <c r="B314" s="110"/>
      <c r="C314" s="110"/>
      <c r="D314" s="110"/>
    </row>
    <row r="315" spans="1:4" ht="15">
      <c r="A315" s="109"/>
      <c r="B315" s="110"/>
      <c r="C315" s="110"/>
      <c r="D315" s="110"/>
    </row>
    <row r="316" spans="1:4" ht="15">
      <c r="A316" s="109"/>
      <c r="B316" s="110"/>
      <c r="C316" s="110"/>
      <c r="D316" s="110"/>
    </row>
    <row r="317" spans="1:4" ht="12.75">
      <c r="A317" s="29"/>
      <c r="B317" s="29"/>
      <c r="C317" s="29"/>
      <c r="D317" s="29"/>
    </row>
    <row r="318" spans="1:4" ht="15.75">
      <c r="A318" s="52"/>
      <c r="B318" s="29"/>
      <c r="C318" s="29"/>
      <c r="D318" s="29"/>
    </row>
    <row r="319" spans="1:4" ht="12.75">
      <c r="A319" s="113"/>
      <c r="B319" s="51"/>
      <c r="C319" s="51"/>
      <c r="D319" s="51"/>
    </row>
    <row r="320" spans="1:4" ht="15">
      <c r="A320" s="109"/>
      <c r="B320" s="29"/>
      <c r="C320" s="29"/>
      <c r="D320" s="29"/>
    </row>
    <row r="321" spans="1:4" ht="15">
      <c r="A321" s="109"/>
      <c r="B321" s="29"/>
      <c r="C321" s="29"/>
      <c r="D321" s="29"/>
    </row>
    <row r="322" spans="1:4" ht="15">
      <c r="A322" s="109"/>
      <c r="B322" s="29"/>
      <c r="C322" s="29"/>
      <c r="D322" s="29"/>
    </row>
    <row r="323" spans="1:4" ht="15">
      <c r="A323" s="109"/>
      <c r="B323" s="29"/>
      <c r="C323" s="29"/>
      <c r="D323" s="29"/>
    </row>
    <row r="324" spans="1:4" ht="15">
      <c r="A324" s="109"/>
      <c r="B324" s="29"/>
      <c r="C324" s="29"/>
      <c r="D324" s="29"/>
    </row>
    <row r="325" spans="1:4" ht="15">
      <c r="A325" s="109"/>
      <c r="B325" s="29"/>
      <c r="C325" s="29"/>
      <c r="D325" s="29"/>
    </row>
    <row r="326" spans="1:4" ht="15">
      <c r="A326" s="109"/>
      <c r="B326" s="29"/>
      <c r="C326" s="29"/>
      <c r="D326" s="29"/>
    </row>
    <row r="327" spans="1:4" ht="12.75">
      <c r="A327" s="29"/>
      <c r="B327" s="29"/>
      <c r="C327" s="29"/>
      <c r="D327" s="29"/>
    </row>
    <row r="328" spans="1:4" ht="15.75">
      <c r="A328" s="52"/>
      <c r="B328" s="29"/>
      <c r="C328" s="29"/>
      <c r="D328" s="29"/>
    </row>
    <row r="329" spans="1:4" ht="12.75">
      <c r="A329" s="113"/>
      <c r="B329" s="51"/>
      <c r="C329" s="51"/>
      <c r="D329" s="51"/>
    </row>
    <row r="330" spans="1:4" ht="12.75">
      <c r="A330" s="29"/>
      <c r="B330" s="29"/>
      <c r="C330" s="29"/>
      <c r="D330" s="29"/>
    </row>
    <row r="331" spans="1:4" ht="12.75">
      <c r="A331" s="29"/>
      <c r="B331" s="29"/>
      <c r="C331" s="29"/>
      <c r="D331" s="29"/>
    </row>
    <row r="332" spans="1:4" ht="12.75">
      <c r="A332" s="29"/>
      <c r="B332" s="29"/>
      <c r="C332" s="29"/>
      <c r="D332" s="29"/>
    </row>
    <row r="333" spans="1:4" ht="12.75">
      <c r="A333" s="29"/>
      <c r="B333" s="29"/>
      <c r="C333" s="29"/>
      <c r="D333" s="29"/>
    </row>
    <row r="334" spans="1:4" ht="12.75">
      <c r="A334" s="29"/>
      <c r="B334" s="29"/>
      <c r="C334" s="29"/>
      <c r="D334" s="29"/>
    </row>
    <row r="335" spans="1:4" ht="15">
      <c r="A335" s="109"/>
      <c r="B335" s="29"/>
      <c r="C335" s="29"/>
      <c r="D335" s="29"/>
    </row>
    <row r="336" spans="1:4" ht="12.75">
      <c r="A336" s="29"/>
      <c r="B336" s="29"/>
      <c r="C336" s="29"/>
      <c r="D336" s="29"/>
    </row>
    <row r="337" spans="1:4" ht="15.75">
      <c r="A337" s="52"/>
      <c r="B337" s="29"/>
      <c r="C337" s="29"/>
      <c r="D337" s="29"/>
    </row>
    <row r="338" spans="1:4" ht="12.75">
      <c r="A338" s="113"/>
      <c r="B338" s="51"/>
      <c r="C338" s="51"/>
      <c r="D338" s="51"/>
    </row>
    <row r="339" spans="1:4" ht="12.75">
      <c r="A339" s="29"/>
      <c r="B339" s="29"/>
      <c r="C339" s="29"/>
      <c r="D339" s="29"/>
    </row>
    <row r="340" spans="1:4" ht="15">
      <c r="A340" s="109"/>
      <c r="B340" s="29"/>
      <c r="C340" s="29"/>
      <c r="D340" s="29"/>
    </row>
    <row r="341" spans="1:4" ht="15">
      <c r="A341" s="109"/>
      <c r="B341" s="29"/>
      <c r="C341" s="29"/>
      <c r="D341" s="29"/>
    </row>
    <row r="342" spans="1:4" ht="15">
      <c r="A342" s="109"/>
      <c r="B342" s="29"/>
      <c r="C342" s="29"/>
      <c r="D342" s="29"/>
    </row>
    <row r="343" spans="1:4" ht="15">
      <c r="A343" s="109"/>
      <c r="B343" s="29"/>
      <c r="C343" s="29"/>
      <c r="D343" s="29"/>
    </row>
    <row r="344" spans="1:4" ht="15">
      <c r="A344" s="109"/>
      <c r="B344" s="29"/>
      <c r="C344" s="29"/>
      <c r="D344" s="29"/>
    </row>
    <row r="345" spans="1:4" ht="15">
      <c r="A345" s="109"/>
      <c r="B345" s="29"/>
      <c r="C345" s="29"/>
      <c r="D345" s="29"/>
    </row>
    <row r="346" spans="1:4" ht="12.75">
      <c r="A346" s="29"/>
      <c r="B346" s="29"/>
      <c r="C346" s="29"/>
      <c r="D346" s="29"/>
    </row>
    <row r="347" spans="1:4" ht="12.75">
      <c r="A347" s="29"/>
      <c r="B347" s="29"/>
      <c r="C347" s="29"/>
      <c r="D347" s="29"/>
    </row>
    <row r="348" spans="1:4" ht="12.75">
      <c r="A348" s="29"/>
      <c r="B348" s="29"/>
      <c r="C348" s="29"/>
      <c r="D348" s="29"/>
    </row>
    <row r="349" spans="1:4" ht="12.75">
      <c r="A349" s="29"/>
      <c r="B349" s="29"/>
      <c r="C349" s="29"/>
      <c r="D349" s="29"/>
    </row>
    <row r="350" spans="1:4" ht="12.75">
      <c r="A350" s="29"/>
      <c r="B350" s="29"/>
      <c r="C350" s="29"/>
      <c r="D350" s="29"/>
    </row>
    <row r="351" spans="1:4" ht="12.75">
      <c r="A351" s="29"/>
      <c r="B351" s="29"/>
      <c r="C351" s="29"/>
      <c r="D351" s="29"/>
    </row>
    <row r="352" spans="1:4" ht="12.75">
      <c r="A352" s="29"/>
      <c r="B352" s="29"/>
      <c r="C352" s="29"/>
      <c r="D352" s="29"/>
    </row>
    <row r="353" spans="1:4" ht="12.75">
      <c r="A353" s="29"/>
      <c r="B353" s="29"/>
      <c r="C353" s="29"/>
      <c r="D353" s="29"/>
    </row>
    <row r="354" spans="1:4" ht="12.75">
      <c r="A354" s="29"/>
      <c r="B354" s="29"/>
      <c r="C354" s="29"/>
      <c r="D354" s="29"/>
    </row>
    <row r="355" spans="1:4" ht="12.75">
      <c r="A355" s="29"/>
      <c r="B355" s="29"/>
      <c r="C355" s="29"/>
      <c r="D355" s="29"/>
    </row>
    <row r="356" spans="1:4" ht="12.75">
      <c r="A356" s="29"/>
      <c r="B356" s="29"/>
      <c r="C356" s="29"/>
      <c r="D356" s="29"/>
    </row>
    <row r="357" spans="1:4" ht="12.75">
      <c r="A357" s="29"/>
      <c r="B357" s="29"/>
      <c r="C357" s="29"/>
      <c r="D357" s="29"/>
    </row>
    <row r="358" spans="1:4" ht="12.75">
      <c r="A358" s="29"/>
      <c r="B358" s="29"/>
      <c r="C358" s="29"/>
      <c r="D358" s="29"/>
    </row>
    <row r="359" spans="1:4" ht="12.75">
      <c r="A359" s="29"/>
      <c r="B359" s="29"/>
      <c r="C359" s="29"/>
      <c r="D359" s="29"/>
    </row>
    <row r="360" spans="1:4" ht="12.75">
      <c r="A360" s="29"/>
      <c r="B360" s="29"/>
      <c r="C360" s="29"/>
      <c r="D360" s="29"/>
    </row>
    <row r="361" spans="1:4" ht="12.75">
      <c r="A361" s="29"/>
      <c r="B361" s="29"/>
      <c r="C361" s="29"/>
      <c r="D361" s="29"/>
    </row>
    <row r="362" spans="1:4" ht="12.75">
      <c r="A362" s="29"/>
      <c r="B362" s="29"/>
      <c r="C362" s="29"/>
      <c r="D362" s="29"/>
    </row>
    <row r="363" spans="1:4" ht="12.75">
      <c r="A363" s="29"/>
      <c r="B363" s="29"/>
      <c r="C363" s="29"/>
      <c r="D363" s="29"/>
    </row>
    <row r="364" spans="1:4" ht="12.75">
      <c r="A364" s="29"/>
      <c r="B364" s="29"/>
      <c r="C364" s="29"/>
      <c r="D364" s="29"/>
    </row>
    <row r="365" spans="1:4" ht="12.75">
      <c r="A365" s="29"/>
      <c r="B365" s="29"/>
      <c r="C365" s="29"/>
      <c r="D365" s="29"/>
    </row>
    <row r="366" spans="1:4" ht="12.75">
      <c r="A366" s="29"/>
      <c r="B366" s="29"/>
      <c r="C366" s="29"/>
      <c r="D366" s="29"/>
    </row>
    <row r="367" spans="1:4" ht="12.75">
      <c r="A367" s="29"/>
      <c r="B367" s="29"/>
      <c r="C367" s="29"/>
      <c r="D367" s="29"/>
    </row>
    <row r="368" spans="1:4" ht="12.75">
      <c r="A368" s="29"/>
      <c r="B368" s="29"/>
      <c r="C368" s="29"/>
      <c r="D368" s="29"/>
    </row>
    <row r="369" spans="1:4" ht="12.75">
      <c r="A369" s="29"/>
      <c r="B369" s="29"/>
      <c r="C369" s="29"/>
      <c r="D369" s="29"/>
    </row>
    <row r="370" spans="1:4" ht="12.75">
      <c r="A370" s="29"/>
      <c r="B370" s="29"/>
      <c r="C370" s="29"/>
      <c r="D370" s="29"/>
    </row>
    <row r="371" spans="1:4" ht="12.75">
      <c r="A371" s="29"/>
      <c r="B371" s="29"/>
      <c r="C371" s="29"/>
      <c r="D371" s="29"/>
    </row>
    <row r="372" spans="1:4" ht="12.75">
      <c r="A372" s="29"/>
      <c r="B372" s="29"/>
      <c r="C372" s="29"/>
      <c r="D372" s="29"/>
    </row>
    <row r="373" spans="1:4" ht="12.75">
      <c r="A373" s="29"/>
      <c r="B373" s="29"/>
      <c r="C373" s="29"/>
      <c r="D373" s="29"/>
    </row>
    <row r="374" spans="1:4" ht="12.75">
      <c r="A374" s="29"/>
      <c r="B374" s="29"/>
      <c r="C374" s="29"/>
      <c r="D374" s="29"/>
    </row>
    <row r="375" spans="1:4" ht="12.75">
      <c r="A375" s="29"/>
      <c r="B375" s="29"/>
      <c r="C375" s="29"/>
      <c r="D375" s="29"/>
    </row>
    <row r="376" spans="1:4" ht="12.75">
      <c r="A376" s="29"/>
      <c r="B376" s="29"/>
      <c r="C376" s="29"/>
      <c r="D376" s="29"/>
    </row>
    <row r="377" spans="1:4" ht="12.75">
      <c r="A377" s="29"/>
      <c r="B377" s="29"/>
      <c r="C377" s="29"/>
      <c r="D377" s="29"/>
    </row>
    <row r="378" spans="1:4" ht="12.75">
      <c r="A378" s="29"/>
      <c r="B378" s="29"/>
      <c r="C378" s="29"/>
      <c r="D378" s="29"/>
    </row>
    <row r="379" spans="1:4" ht="12.75">
      <c r="A379" s="29"/>
      <c r="B379" s="29"/>
      <c r="C379" s="29"/>
      <c r="D379" s="29"/>
    </row>
    <row r="380" spans="1:4" ht="12.75">
      <c r="A380" s="29"/>
      <c r="B380" s="29"/>
      <c r="C380" s="29"/>
      <c r="D380" s="29"/>
    </row>
    <row r="381" spans="1:4" ht="12.75">
      <c r="A381" s="29"/>
      <c r="B381" s="29"/>
      <c r="C381" s="29"/>
      <c r="D381" s="29"/>
    </row>
    <row r="382" spans="1:4" ht="12.75">
      <c r="A382" s="29"/>
      <c r="B382" s="29"/>
      <c r="C382" s="29"/>
      <c r="D382" s="29"/>
    </row>
    <row r="383" spans="1:4" ht="12.75">
      <c r="A383" s="29"/>
      <c r="B383" s="29"/>
      <c r="C383" s="29"/>
      <c r="D383" s="29"/>
    </row>
    <row r="384" spans="1:4" ht="12.75">
      <c r="A384" s="29"/>
      <c r="B384" s="29"/>
      <c r="C384" s="29"/>
      <c r="D384" s="29"/>
    </row>
    <row r="385" spans="1:4" ht="12.75">
      <c r="A385" s="29"/>
      <c r="B385" s="29"/>
      <c r="C385" s="29"/>
      <c r="D385" s="29"/>
    </row>
    <row r="386" spans="1:4" ht="12.75">
      <c r="A386" s="29"/>
      <c r="B386" s="29"/>
      <c r="C386" s="29"/>
      <c r="D386" s="2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8" r:id="rId1"/>
  <headerFooter alignWithMargins="0">
    <oddHeader>&amp;LMCI Management Spółka Akcyjna&amp;CSA-R 2002&amp;Rw tys. zł</oddHeader>
    <oddFooter>&amp;CKomisja Papierów Wartościowych i Giełd</oddFooter>
  </headerFooter>
  <rowBreaks count="3" manualBreakCount="3">
    <brk id="66" max="255" man="1"/>
    <brk id="162" max="255" man="1"/>
    <brk id="23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65"/>
  <sheetViews>
    <sheetView view="pageBreakPreview" zoomScale="60" workbookViewId="0" topLeftCell="A1">
      <selection activeCell="C13" sqref="C13"/>
    </sheetView>
  </sheetViews>
  <sheetFormatPr defaultColWidth="9.00390625" defaultRowHeight="12.75"/>
  <cols>
    <col min="1" max="1" width="28.125" style="0" customWidth="1"/>
    <col min="2" max="2" width="17.875" style="0" customWidth="1"/>
    <col min="3" max="3" width="20.375" style="0" customWidth="1"/>
    <col min="4" max="4" width="16.00390625" style="0" customWidth="1"/>
    <col min="5" max="5" width="19.75390625" style="0" customWidth="1"/>
    <col min="6" max="6" width="16.00390625" style="0" customWidth="1"/>
    <col min="7" max="7" width="26.75390625" style="5" customWidth="1"/>
    <col min="8" max="8" width="14.75390625" style="0" customWidth="1"/>
    <col min="9" max="9" width="26.75390625" style="0" customWidth="1"/>
    <col min="10" max="10" width="22.625" style="0" customWidth="1"/>
    <col min="11" max="11" width="13.75390625" style="0" customWidth="1"/>
    <col min="12" max="12" width="20.375" style="0" customWidth="1"/>
    <col min="13" max="13" width="21.125" style="0" customWidth="1"/>
  </cols>
  <sheetData>
    <row r="1" spans="1:15" ht="16.5" thickBot="1">
      <c r="A1" s="105" t="s">
        <v>767</v>
      </c>
      <c r="B1" s="99"/>
      <c r="C1" s="99"/>
      <c r="D1" s="99"/>
      <c r="E1" s="99"/>
      <c r="F1" s="99"/>
      <c r="G1" s="99"/>
      <c r="H1" s="99"/>
      <c r="I1" s="99"/>
      <c r="J1" s="99"/>
      <c r="K1" s="29"/>
      <c r="L1" s="29"/>
      <c r="M1" s="29"/>
      <c r="N1" s="29"/>
      <c r="O1" s="29"/>
    </row>
    <row r="2" spans="1:15" ht="15">
      <c r="A2" s="118" t="s">
        <v>777</v>
      </c>
      <c r="B2" s="120"/>
      <c r="C2" s="120"/>
      <c r="D2" s="120"/>
      <c r="E2" s="120"/>
      <c r="F2" s="120"/>
      <c r="G2" s="120"/>
      <c r="H2" s="189"/>
      <c r="I2" s="120"/>
      <c r="J2" s="121"/>
      <c r="K2" s="29"/>
      <c r="L2" s="29"/>
      <c r="M2" s="29"/>
      <c r="N2" s="29"/>
      <c r="O2" s="29"/>
    </row>
    <row r="3" spans="1:15" ht="33.75" customHeight="1">
      <c r="A3" s="190" t="s">
        <v>778</v>
      </c>
      <c r="B3" s="191" t="s">
        <v>779</v>
      </c>
      <c r="C3" s="192" t="s">
        <v>886</v>
      </c>
      <c r="D3" s="193"/>
      <c r="E3" s="205" t="s">
        <v>887</v>
      </c>
      <c r="F3" s="135" t="s">
        <v>888</v>
      </c>
      <c r="G3" s="194" t="s">
        <v>770</v>
      </c>
      <c r="H3" s="206" t="s">
        <v>782</v>
      </c>
      <c r="I3" s="195" t="s">
        <v>783</v>
      </c>
      <c r="J3" s="196" t="s">
        <v>775</v>
      </c>
      <c r="K3" s="29"/>
      <c r="L3" s="29"/>
      <c r="M3" s="29"/>
      <c r="N3" s="29"/>
      <c r="O3" s="29"/>
    </row>
    <row r="4" spans="1:15" ht="15">
      <c r="A4" s="197"/>
      <c r="B4" s="198"/>
      <c r="C4" s="119" t="s">
        <v>780</v>
      </c>
      <c r="D4" s="119" t="s">
        <v>781</v>
      </c>
      <c r="E4" s="119" t="s">
        <v>780</v>
      </c>
      <c r="F4" s="119" t="s">
        <v>781</v>
      </c>
      <c r="G4" s="199"/>
      <c r="H4" s="151"/>
      <c r="I4" s="151"/>
      <c r="J4" s="200"/>
      <c r="K4" s="29"/>
      <c r="L4" s="29"/>
      <c r="M4" s="29"/>
      <c r="N4" s="29"/>
      <c r="O4" s="29"/>
    </row>
    <row r="5" spans="1:15" ht="14.25">
      <c r="A5" s="94"/>
      <c r="B5" s="201"/>
      <c r="C5" s="107"/>
      <c r="D5" s="107"/>
      <c r="E5" s="107"/>
      <c r="F5" s="107"/>
      <c r="G5" s="202"/>
      <c r="H5" s="107"/>
      <c r="I5" s="107"/>
      <c r="J5" s="103"/>
      <c r="K5" s="29"/>
      <c r="L5" s="29"/>
      <c r="M5" s="29"/>
      <c r="N5" s="29"/>
      <c r="O5" s="29"/>
    </row>
    <row r="6" spans="1:15" ht="14.25">
      <c r="A6" s="94"/>
      <c r="B6" s="201"/>
      <c r="C6" s="107"/>
      <c r="D6" s="107"/>
      <c r="E6" s="107"/>
      <c r="F6" s="107"/>
      <c r="G6" s="202"/>
      <c r="H6" s="107"/>
      <c r="I6" s="107"/>
      <c r="J6" s="103"/>
      <c r="K6" s="29"/>
      <c r="L6" s="29"/>
      <c r="M6" s="29"/>
      <c r="N6" s="29"/>
      <c r="O6" s="29"/>
    </row>
    <row r="7" spans="1:15" ht="14.25">
      <c r="A7" s="94"/>
      <c r="B7" s="201"/>
      <c r="C7" s="107"/>
      <c r="D7" s="107"/>
      <c r="E7" s="107"/>
      <c r="F7" s="107"/>
      <c r="G7" s="202"/>
      <c r="H7" s="107"/>
      <c r="I7" s="107"/>
      <c r="J7" s="103"/>
      <c r="K7" s="29"/>
      <c r="L7" s="29"/>
      <c r="M7" s="29"/>
      <c r="N7" s="29"/>
      <c r="O7" s="29"/>
    </row>
    <row r="8" spans="1:15" ht="15" thickBot="1">
      <c r="A8" s="101"/>
      <c r="B8" s="203"/>
      <c r="C8" s="108"/>
      <c r="D8" s="108"/>
      <c r="E8" s="108"/>
      <c r="F8" s="108"/>
      <c r="G8" s="204"/>
      <c r="H8" s="108"/>
      <c r="I8" s="108"/>
      <c r="J8" s="104"/>
      <c r="K8" s="29"/>
      <c r="L8" s="29"/>
      <c r="M8" s="29"/>
      <c r="N8" s="29"/>
      <c r="O8" s="29"/>
    </row>
    <row r="9" spans="1:15" ht="15.75">
      <c r="A9" s="52"/>
      <c r="B9" s="29"/>
      <c r="C9" s="29"/>
      <c r="D9" s="29"/>
      <c r="E9" s="29"/>
      <c r="F9" s="29"/>
      <c r="G9" s="53"/>
      <c r="H9" s="29"/>
      <c r="I9" s="29"/>
      <c r="J9" s="29"/>
      <c r="K9" s="29"/>
      <c r="L9" s="29"/>
      <c r="M9" s="29"/>
      <c r="N9" s="29"/>
      <c r="O9" s="29"/>
    </row>
    <row r="10" spans="1:15" ht="12.75">
      <c r="A10" s="114"/>
      <c r="B10" s="29"/>
      <c r="C10" s="29"/>
      <c r="D10" s="29"/>
      <c r="E10" s="29"/>
      <c r="F10" s="29"/>
      <c r="G10" s="53"/>
      <c r="H10" s="29"/>
      <c r="I10" s="29"/>
      <c r="J10" s="29"/>
      <c r="K10" s="29"/>
      <c r="L10" s="29"/>
      <c r="M10" s="29"/>
      <c r="N10" s="29"/>
      <c r="O10" s="29"/>
    </row>
    <row r="11" spans="1:15" ht="12.75">
      <c r="A11" s="29"/>
      <c r="B11" s="29"/>
      <c r="C11" s="29"/>
      <c r="D11" s="29"/>
      <c r="E11" s="29"/>
      <c r="F11" s="29"/>
      <c r="G11" s="53"/>
      <c r="H11" s="29"/>
      <c r="I11" s="29"/>
      <c r="J11" s="29"/>
      <c r="K11" s="29"/>
      <c r="L11" s="29"/>
      <c r="M11" s="29"/>
      <c r="N11" s="29"/>
      <c r="O11" s="29"/>
    </row>
    <row r="12" spans="1:15" ht="12.75">
      <c r="A12" s="162"/>
      <c r="B12" s="29"/>
      <c r="C12" s="29"/>
      <c r="D12" s="29"/>
      <c r="E12" s="29"/>
      <c r="F12" s="29"/>
      <c r="G12" s="53"/>
      <c r="H12" s="29"/>
      <c r="I12" s="29"/>
      <c r="J12" s="29"/>
      <c r="K12" s="29"/>
      <c r="L12" s="29"/>
      <c r="M12" s="29"/>
      <c r="N12" s="29"/>
      <c r="O12" s="29"/>
    </row>
    <row r="13" spans="1:15" ht="12.75">
      <c r="A13" s="162"/>
      <c r="B13" s="29"/>
      <c r="C13" s="29"/>
      <c r="D13" s="29"/>
      <c r="E13" s="29"/>
      <c r="F13" s="29"/>
      <c r="G13" s="53"/>
      <c r="H13" s="29"/>
      <c r="I13" s="29"/>
      <c r="J13" s="29"/>
      <c r="K13" s="29"/>
      <c r="L13" s="29"/>
      <c r="M13" s="29"/>
      <c r="N13" s="29"/>
      <c r="O13" s="29"/>
    </row>
    <row r="14" spans="1:15" ht="12.75">
      <c r="A14" s="162"/>
      <c r="B14" s="29"/>
      <c r="C14" s="29"/>
      <c r="D14" s="29"/>
      <c r="E14" s="29"/>
      <c r="F14" s="29"/>
      <c r="G14" s="53"/>
      <c r="H14" s="29"/>
      <c r="I14" s="29"/>
      <c r="J14" s="29"/>
      <c r="K14" s="29"/>
      <c r="L14" s="29"/>
      <c r="M14" s="29"/>
      <c r="N14" s="29"/>
      <c r="O14" s="29"/>
    </row>
    <row r="15" spans="1:15" ht="12.75">
      <c r="A15" s="162"/>
      <c r="B15" s="29"/>
      <c r="C15" s="29"/>
      <c r="D15" s="29"/>
      <c r="E15" s="29"/>
      <c r="F15" s="29"/>
      <c r="G15" s="53"/>
      <c r="H15" s="29"/>
      <c r="I15" s="29"/>
      <c r="J15" s="29"/>
      <c r="K15" s="29"/>
      <c r="L15" s="29"/>
      <c r="M15" s="29"/>
      <c r="N15" s="29"/>
      <c r="O15" s="29"/>
    </row>
    <row r="16" spans="1:15" ht="12.75">
      <c r="A16" s="162"/>
      <c r="B16" s="30"/>
      <c r="C16" s="30"/>
      <c r="D16" s="30"/>
      <c r="E16" s="56"/>
      <c r="F16" s="56"/>
      <c r="G16" s="57"/>
      <c r="H16" s="58"/>
      <c r="I16" s="59"/>
      <c r="J16" s="29"/>
      <c r="K16" s="29"/>
      <c r="L16" s="30"/>
      <c r="M16" s="30"/>
      <c r="N16" s="29"/>
      <c r="O16" s="29"/>
    </row>
    <row r="17" spans="1:15" ht="12.75">
      <c r="A17" s="162"/>
      <c r="B17" s="29"/>
      <c r="C17" s="29"/>
      <c r="D17" s="51"/>
      <c r="E17" s="51"/>
      <c r="F17" s="51"/>
      <c r="G17" s="51"/>
      <c r="H17" s="51"/>
      <c r="I17" s="51"/>
      <c r="J17" s="51"/>
      <c r="K17" s="51"/>
      <c r="L17" s="30"/>
      <c r="M17" s="30"/>
      <c r="N17" s="29"/>
      <c r="O17" s="29"/>
    </row>
    <row r="18" spans="1:15" ht="12.75">
      <c r="A18" s="29"/>
      <c r="B18" s="29"/>
      <c r="C18" s="29"/>
      <c r="D18" s="29"/>
      <c r="E18" s="29"/>
      <c r="F18" s="29"/>
      <c r="G18" s="53"/>
      <c r="H18" s="29"/>
      <c r="I18" s="29"/>
      <c r="J18" s="29"/>
      <c r="K18" s="29"/>
      <c r="L18" s="29"/>
      <c r="M18" s="29"/>
      <c r="N18" s="29"/>
      <c r="O18" s="29"/>
    </row>
    <row r="19" spans="1:15" ht="12.75">
      <c r="A19" s="29"/>
      <c r="B19" s="29"/>
      <c r="C19" s="29"/>
      <c r="D19" s="29"/>
      <c r="E19" s="29"/>
      <c r="F19" s="29"/>
      <c r="G19" s="53"/>
      <c r="H19" s="29"/>
      <c r="I19" s="29"/>
      <c r="J19" s="29"/>
      <c r="K19" s="29"/>
      <c r="L19" s="29"/>
      <c r="M19" s="29"/>
      <c r="N19" s="29"/>
      <c r="O19" s="29"/>
    </row>
    <row r="20" spans="1:15" ht="12.75">
      <c r="A20" s="29"/>
      <c r="B20" s="29"/>
      <c r="C20" s="29"/>
      <c r="D20" s="29"/>
      <c r="E20" s="29"/>
      <c r="F20" s="29"/>
      <c r="G20" s="53"/>
      <c r="H20" s="29"/>
      <c r="I20" s="29"/>
      <c r="J20" s="29"/>
      <c r="K20" s="29"/>
      <c r="L20" s="29"/>
      <c r="M20" s="29"/>
      <c r="N20" s="29"/>
      <c r="O20" s="29"/>
    </row>
    <row r="21" spans="1:15" ht="12.75">
      <c r="A21" s="29"/>
      <c r="B21" s="29"/>
      <c r="C21" s="29"/>
      <c r="D21" s="29"/>
      <c r="E21" s="29"/>
      <c r="F21" s="29"/>
      <c r="G21" s="53"/>
      <c r="H21" s="29"/>
      <c r="I21" s="29"/>
      <c r="J21" s="29"/>
      <c r="K21" s="29"/>
      <c r="L21" s="29"/>
      <c r="M21" s="29"/>
      <c r="N21" s="29"/>
      <c r="O21" s="29"/>
    </row>
    <row r="22" spans="1:15" ht="12.75">
      <c r="A22" s="29"/>
      <c r="B22" s="29"/>
      <c r="C22" s="29"/>
      <c r="D22" s="29"/>
      <c r="E22" s="29"/>
      <c r="F22" s="29"/>
      <c r="G22" s="53"/>
      <c r="H22" s="29"/>
      <c r="I22" s="29"/>
      <c r="J22" s="29"/>
      <c r="K22" s="29"/>
      <c r="L22" s="29"/>
      <c r="M22" s="29"/>
      <c r="N22" s="29"/>
      <c r="O22" s="29"/>
    </row>
    <row r="23" spans="1:15" ht="12.75">
      <c r="A23" s="29"/>
      <c r="B23" s="29"/>
      <c r="C23" s="29"/>
      <c r="D23" s="29"/>
      <c r="E23" s="29"/>
      <c r="F23" s="29"/>
      <c r="G23" s="53"/>
      <c r="H23" s="29"/>
      <c r="I23" s="29"/>
      <c r="J23" s="29"/>
      <c r="K23" s="29"/>
      <c r="L23" s="29"/>
      <c r="M23" s="29"/>
      <c r="N23" s="29"/>
      <c r="O23" s="29"/>
    </row>
    <row r="24" spans="1:15" ht="12.75">
      <c r="A24" s="29"/>
      <c r="B24" s="29"/>
      <c r="C24" s="29"/>
      <c r="D24" s="29"/>
      <c r="E24" s="29"/>
      <c r="F24" s="29"/>
      <c r="G24" s="53"/>
      <c r="H24" s="29"/>
      <c r="I24" s="29"/>
      <c r="J24" s="29"/>
      <c r="K24" s="29"/>
      <c r="L24" s="29"/>
      <c r="M24" s="29"/>
      <c r="N24" s="29"/>
      <c r="O24" s="29"/>
    </row>
    <row r="25" spans="1:15" ht="12.75">
      <c r="A25" s="29"/>
      <c r="B25" s="29"/>
      <c r="C25" s="29"/>
      <c r="D25" s="29"/>
      <c r="E25" s="29"/>
      <c r="F25" s="29"/>
      <c r="G25" s="53"/>
      <c r="H25" s="29"/>
      <c r="I25" s="29"/>
      <c r="J25" s="29"/>
      <c r="K25" s="29"/>
      <c r="L25" s="29"/>
      <c r="M25" s="29"/>
      <c r="N25" s="29"/>
      <c r="O25" s="29"/>
    </row>
    <row r="26" spans="1:15" ht="15.75">
      <c r="A26" s="52"/>
      <c r="B26" s="29"/>
      <c r="C26" s="29"/>
      <c r="D26" s="29"/>
      <c r="E26" s="29"/>
      <c r="F26" s="29"/>
      <c r="G26" s="53"/>
      <c r="H26" s="29"/>
      <c r="I26" s="29"/>
      <c r="J26" s="29"/>
      <c r="K26" s="29"/>
      <c r="L26" s="29"/>
      <c r="M26" s="29"/>
      <c r="N26" s="29"/>
      <c r="O26" s="29"/>
    </row>
    <row r="27" spans="1:15" ht="12.75">
      <c r="A27" s="29"/>
      <c r="B27" s="29"/>
      <c r="C27" s="29"/>
      <c r="D27" s="29"/>
      <c r="E27" s="29"/>
      <c r="F27" s="29"/>
      <c r="G27" s="53"/>
      <c r="H27" s="29"/>
      <c r="I27" s="29"/>
      <c r="J27" s="29"/>
      <c r="K27" s="29"/>
      <c r="L27" s="29"/>
      <c r="M27" s="29"/>
      <c r="N27" s="29"/>
      <c r="O27" s="29"/>
    </row>
    <row r="28" spans="1:15" ht="12.75">
      <c r="A28" s="54"/>
      <c r="B28" s="29"/>
      <c r="C28" s="29"/>
      <c r="D28" s="29"/>
      <c r="E28" s="29"/>
      <c r="F28" s="29"/>
      <c r="G28" s="53"/>
      <c r="H28" s="29"/>
      <c r="I28" s="29"/>
      <c r="J28" s="29"/>
      <c r="K28" s="29"/>
      <c r="L28" s="29"/>
      <c r="M28" s="29"/>
      <c r="N28" s="29"/>
      <c r="O28" s="29"/>
    </row>
    <row r="29" spans="1:18" ht="12.75">
      <c r="A29" s="60"/>
      <c r="B29" s="60"/>
      <c r="C29" s="60"/>
      <c r="D29" s="60"/>
      <c r="E29" s="60"/>
      <c r="F29" s="60"/>
      <c r="G29" s="51"/>
      <c r="H29" s="60"/>
      <c r="I29" s="60"/>
      <c r="J29" s="60"/>
      <c r="K29" s="60"/>
      <c r="L29" s="60"/>
      <c r="M29" s="60"/>
      <c r="N29" s="60"/>
      <c r="O29" s="60"/>
      <c r="P29" s="21"/>
      <c r="Q29" s="21"/>
      <c r="R29" s="21"/>
    </row>
    <row r="30" spans="1:15" ht="12.75">
      <c r="A30" s="55"/>
      <c r="B30" s="61"/>
      <c r="C30" s="56"/>
      <c r="D30" s="56"/>
      <c r="E30" s="30"/>
      <c r="F30" s="30"/>
      <c r="G30" s="30"/>
      <c r="H30" s="30"/>
      <c r="I30" s="30"/>
      <c r="J30" s="30"/>
      <c r="K30" s="29"/>
      <c r="L30" s="29"/>
      <c r="M30" s="29"/>
      <c r="N30" s="29"/>
      <c r="O30" s="29"/>
    </row>
    <row r="31" spans="1:15" ht="12.75">
      <c r="A31" s="29"/>
      <c r="B31" s="29"/>
      <c r="C31" s="29"/>
      <c r="D31" s="29"/>
      <c r="E31" s="29"/>
      <c r="F31" s="29"/>
      <c r="G31" s="53"/>
      <c r="H31" s="29"/>
      <c r="I31" s="29"/>
      <c r="J31" s="29"/>
      <c r="K31" s="29"/>
      <c r="L31" s="29"/>
      <c r="M31" s="29"/>
      <c r="N31" s="29"/>
      <c r="O31" s="29"/>
    </row>
    <row r="32" spans="1:15" ht="12.75">
      <c r="A32" s="29"/>
      <c r="B32" s="29"/>
      <c r="C32" s="29"/>
      <c r="D32" s="29"/>
      <c r="E32" s="29"/>
      <c r="F32" s="29"/>
      <c r="G32" s="53"/>
      <c r="H32" s="29"/>
      <c r="I32" s="29"/>
      <c r="J32" s="29"/>
      <c r="K32" s="29"/>
      <c r="L32" s="29"/>
      <c r="M32" s="29"/>
      <c r="N32" s="29"/>
      <c r="O32" s="29"/>
    </row>
    <row r="33" spans="1:15" ht="12.75">
      <c r="A33" s="29"/>
      <c r="B33" s="29"/>
      <c r="C33" s="29"/>
      <c r="D33" s="29"/>
      <c r="E33" s="29"/>
      <c r="F33" s="29"/>
      <c r="G33" s="53"/>
      <c r="H33" s="29"/>
      <c r="I33" s="29"/>
      <c r="J33" s="29"/>
      <c r="K33" s="29"/>
      <c r="L33" s="29"/>
      <c r="M33" s="29"/>
      <c r="N33" s="29"/>
      <c r="O33" s="29"/>
    </row>
    <row r="34" spans="1:15" ht="12.75">
      <c r="A34" s="29"/>
      <c r="B34" s="29"/>
      <c r="C34" s="29"/>
      <c r="D34" s="29"/>
      <c r="E34" s="29"/>
      <c r="F34" s="29"/>
      <c r="G34" s="53"/>
      <c r="H34" s="29"/>
      <c r="I34" s="29"/>
      <c r="J34" s="29"/>
      <c r="K34" s="29"/>
      <c r="L34" s="29"/>
      <c r="M34" s="29"/>
      <c r="N34" s="29"/>
      <c r="O34" s="29"/>
    </row>
    <row r="35" spans="1:15" ht="12.75">
      <c r="A35" s="29"/>
      <c r="B35" s="29"/>
      <c r="C35" s="29"/>
      <c r="D35" s="29"/>
      <c r="E35" s="29"/>
      <c r="F35" s="29"/>
      <c r="G35" s="53"/>
      <c r="H35" s="29"/>
      <c r="I35" s="29"/>
      <c r="J35" s="29"/>
      <c r="K35" s="29"/>
      <c r="L35" s="29"/>
      <c r="M35" s="29"/>
      <c r="N35" s="29"/>
      <c r="O35" s="29"/>
    </row>
    <row r="36" spans="1:15" ht="12.75">
      <c r="A36" s="29"/>
      <c r="B36" s="29"/>
      <c r="C36" s="29"/>
      <c r="D36" s="29"/>
      <c r="E36" s="29"/>
      <c r="F36" s="29"/>
      <c r="G36" s="53"/>
      <c r="H36" s="29"/>
      <c r="I36" s="29"/>
      <c r="J36" s="29"/>
      <c r="K36" s="29"/>
      <c r="L36" s="29"/>
      <c r="M36" s="29"/>
      <c r="N36" s="29"/>
      <c r="O36" s="29"/>
    </row>
    <row r="37" spans="1:15" ht="12.75">
      <c r="A37" s="29"/>
      <c r="B37" s="29"/>
      <c r="C37" s="29"/>
      <c r="D37" s="29"/>
      <c r="E37" s="29"/>
      <c r="F37" s="29"/>
      <c r="G37" s="53"/>
      <c r="H37" s="29"/>
      <c r="I37" s="29"/>
      <c r="J37" s="29"/>
      <c r="K37" s="29"/>
      <c r="L37" s="29"/>
      <c r="M37" s="29"/>
      <c r="N37" s="29"/>
      <c r="O37" s="29"/>
    </row>
    <row r="38" spans="1:15" ht="12.75">
      <c r="A38" s="29"/>
      <c r="B38" s="29"/>
      <c r="C38" s="29"/>
      <c r="D38" s="29"/>
      <c r="E38" s="29"/>
      <c r="F38" s="29"/>
      <c r="G38" s="53"/>
      <c r="H38" s="29"/>
      <c r="I38" s="29"/>
      <c r="J38" s="29"/>
      <c r="K38" s="29"/>
      <c r="L38" s="29"/>
      <c r="M38" s="29"/>
      <c r="N38" s="29"/>
      <c r="O38" s="29"/>
    </row>
    <row r="39" spans="1:15" ht="12.75">
      <c r="A39" s="29"/>
      <c r="B39" s="29"/>
      <c r="C39" s="29"/>
      <c r="D39" s="29"/>
      <c r="E39" s="29"/>
      <c r="F39" s="29"/>
      <c r="G39" s="53"/>
      <c r="H39" s="29"/>
      <c r="I39" s="29"/>
      <c r="J39" s="29"/>
      <c r="K39" s="29"/>
      <c r="L39" s="29"/>
      <c r="M39" s="29"/>
      <c r="N39" s="29"/>
      <c r="O39" s="29"/>
    </row>
    <row r="40" spans="1:15" ht="12.75">
      <c r="A40" s="29"/>
      <c r="B40" s="29"/>
      <c r="C40" s="29"/>
      <c r="D40" s="29"/>
      <c r="E40" s="29"/>
      <c r="F40" s="29"/>
      <c r="G40" s="53"/>
      <c r="H40" s="29"/>
      <c r="I40" s="29"/>
      <c r="J40" s="29"/>
      <c r="K40" s="29"/>
      <c r="L40" s="29"/>
      <c r="M40" s="29"/>
      <c r="N40" s="29"/>
      <c r="O40" s="29"/>
    </row>
    <row r="41" spans="1:15" ht="12.75">
      <c r="A41" s="29"/>
      <c r="B41" s="29"/>
      <c r="C41" s="29"/>
      <c r="D41" s="29"/>
      <c r="E41" s="29"/>
      <c r="F41" s="29"/>
      <c r="G41" s="53"/>
      <c r="H41" s="29"/>
      <c r="I41" s="29"/>
      <c r="J41" s="29"/>
      <c r="K41" s="29"/>
      <c r="L41" s="29"/>
      <c r="M41" s="29"/>
      <c r="N41" s="29"/>
      <c r="O41" s="29"/>
    </row>
    <row r="42" spans="1:15" ht="12.75">
      <c r="A42" s="29"/>
      <c r="B42" s="29"/>
      <c r="C42" s="29"/>
      <c r="D42" s="29"/>
      <c r="E42" s="29"/>
      <c r="F42" s="29"/>
      <c r="G42" s="53"/>
      <c r="H42" s="29"/>
      <c r="I42" s="29"/>
      <c r="J42" s="29"/>
      <c r="K42" s="29"/>
      <c r="L42" s="29"/>
      <c r="M42" s="29"/>
      <c r="N42" s="29"/>
      <c r="O42" s="29"/>
    </row>
    <row r="43" spans="1:15" ht="12.75">
      <c r="A43" s="29"/>
      <c r="B43" s="29"/>
      <c r="C43" s="29"/>
      <c r="D43" s="29"/>
      <c r="E43" s="29"/>
      <c r="F43" s="29"/>
      <c r="G43" s="53"/>
      <c r="H43" s="29"/>
      <c r="I43" s="29"/>
      <c r="J43" s="29"/>
      <c r="K43" s="29"/>
      <c r="L43" s="29"/>
      <c r="M43" s="29"/>
      <c r="N43" s="29"/>
      <c r="O43" s="29"/>
    </row>
    <row r="44" spans="1:15" ht="12.75">
      <c r="A44" s="29"/>
      <c r="B44" s="29"/>
      <c r="C44" s="29"/>
      <c r="D44" s="29"/>
      <c r="E44" s="29"/>
      <c r="F44" s="29"/>
      <c r="G44" s="53"/>
      <c r="H44" s="29"/>
      <c r="I44" s="29"/>
      <c r="J44" s="29"/>
      <c r="K44" s="29"/>
      <c r="L44" s="29"/>
      <c r="M44" s="29"/>
      <c r="N44" s="29"/>
      <c r="O44" s="29"/>
    </row>
    <row r="45" spans="1:15" ht="12.75">
      <c r="A45" s="29"/>
      <c r="B45" s="29"/>
      <c r="C45" s="29"/>
      <c r="D45" s="29"/>
      <c r="E45" s="29"/>
      <c r="F45" s="29"/>
      <c r="G45" s="53"/>
      <c r="H45" s="29"/>
      <c r="I45" s="29"/>
      <c r="J45" s="29"/>
      <c r="K45" s="29"/>
      <c r="L45" s="29"/>
      <c r="M45" s="29"/>
      <c r="N45" s="29"/>
      <c r="O45" s="29"/>
    </row>
    <row r="46" spans="1:15" ht="12.75">
      <c r="A46" s="29"/>
      <c r="B46" s="29"/>
      <c r="C46" s="29"/>
      <c r="D46" s="29"/>
      <c r="E46" s="29"/>
      <c r="F46" s="29"/>
      <c r="G46" s="53"/>
      <c r="H46" s="29"/>
      <c r="I46" s="29"/>
      <c r="J46" s="29"/>
      <c r="K46" s="29"/>
      <c r="L46" s="29"/>
      <c r="M46" s="29"/>
      <c r="N46" s="29"/>
      <c r="O46" s="29"/>
    </row>
    <row r="47" spans="1:15" ht="12.75">
      <c r="A47" s="29"/>
      <c r="B47" s="29"/>
      <c r="C47" s="29"/>
      <c r="D47" s="29"/>
      <c r="E47" s="29"/>
      <c r="F47" s="29"/>
      <c r="G47" s="53"/>
      <c r="H47" s="29"/>
      <c r="I47" s="29"/>
      <c r="J47" s="29"/>
      <c r="K47" s="29"/>
      <c r="L47" s="29"/>
      <c r="M47" s="29"/>
      <c r="N47" s="29"/>
      <c r="O47" s="29"/>
    </row>
    <row r="48" spans="1:15" ht="12.75">
      <c r="A48" s="29"/>
      <c r="B48" s="29"/>
      <c r="C48" s="29"/>
      <c r="D48" s="29"/>
      <c r="E48" s="29"/>
      <c r="F48" s="29"/>
      <c r="G48" s="53"/>
      <c r="H48" s="29"/>
      <c r="I48" s="29"/>
      <c r="J48" s="29"/>
      <c r="K48" s="29"/>
      <c r="L48" s="29"/>
      <c r="M48" s="29"/>
      <c r="N48" s="29"/>
      <c r="O48" s="29"/>
    </row>
    <row r="49" spans="1:15" ht="12.75">
      <c r="A49" s="29"/>
      <c r="B49" s="29"/>
      <c r="C49" s="29"/>
      <c r="D49" s="29"/>
      <c r="E49" s="29"/>
      <c r="F49" s="29"/>
      <c r="G49" s="53"/>
      <c r="H49" s="29"/>
      <c r="I49" s="29"/>
      <c r="J49" s="29"/>
      <c r="K49" s="29"/>
      <c r="L49" s="29"/>
      <c r="M49" s="29"/>
      <c r="N49" s="29"/>
      <c r="O49" s="29"/>
    </row>
    <row r="50" spans="1:15" ht="12.75">
      <c r="A50" s="29"/>
      <c r="B50" s="29"/>
      <c r="C50" s="29"/>
      <c r="D50" s="29"/>
      <c r="E50" s="29"/>
      <c r="F50" s="29"/>
      <c r="G50" s="53"/>
      <c r="H50" s="29"/>
      <c r="I50" s="29"/>
      <c r="J50" s="29"/>
      <c r="K50" s="29"/>
      <c r="L50" s="29"/>
      <c r="M50" s="29"/>
      <c r="N50" s="29"/>
      <c r="O50" s="29"/>
    </row>
    <row r="51" spans="1:15" ht="12.75">
      <c r="A51" s="29"/>
      <c r="B51" s="29"/>
      <c r="C51" s="29"/>
      <c r="D51" s="29"/>
      <c r="E51" s="29"/>
      <c r="F51" s="29"/>
      <c r="G51" s="53"/>
      <c r="H51" s="29"/>
      <c r="I51" s="29"/>
      <c r="J51" s="29"/>
      <c r="K51" s="29"/>
      <c r="L51" s="29"/>
      <c r="M51" s="29"/>
      <c r="N51" s="29"/>
      <c r="O51" s="29"/>
    </row>
    <row r="52" spans="1:15" ht="12.75">
      <c r="A52" s="29"/>
      <c r="B52" s="29"/>
      <c r="C52" s="29"/>
      <c r="D52" s="29"/>
      <c r="E52" s="29"/>
      <c r="F52" s="29"/>
      <c r="G52" s="53"/>
      <c r="H52" s="29"/>
      <c r="I52" s="29"/>
      <c r="J52" s="29"/>
      <c r="K52" s="29"/>
      <c r="L52" s="29"/>
      <c r="M52" s="29"/>
      <c r="N52" s="29"/>
      <c r="O52" s="29"/>
    </row>
    <row r="53" spans="1:15" ht="12.75">
      <c r="A53" s="29"/>
      <c r="B53" s="29"/>
      <c r="C53" s="29"/>
      <c r="D53" s="29"/>
      <c r="E53" s="29"/>
      <c r="F53" s="29"/>
      <c r="G53" s="53"/>
      <c r="H53" s="29"/>
      <c r="I53" s="29"/>
      <c r="J53" s="29"/>
      <c r="K53" s="29"/>
      <c r="L53" s="29"/>
      <c r="M53" s="29"/>
      <c r="N53" s="29"/>
      <c r="O53" s="29"/>
    </row>
    <row r="54" spans="1:15" ht="12.75">
      <c r="A54" s="29"/>
      <c r="B54" s="29"/>
      <c r="C54" s="29"/>
      <c r="D54" s="29"/>
      <c r="E54" s="29"/>
      <c r="F54" s="29"/>
      <c r="G54" s="53"/>
      <c r="H54" s="29"/>
      <c r="I54" s="29"/>
      <c r="J54" s="29"/>
      <c r="K54" s="29"/>
      <c r="L54" s="29"/>
      <c r="M54" s="29"/>
      <c r="N54" s="29"/>
      <c r="O54" s="29"/>
    </row>
    <row r="55" spans="1:15" ht="12.75">
      <c r="A55" s="29"/>
      <c r="B55" s="29"/>
      <c r="C55" s="29"/>
      <c r="D55" s="29"/>
      <c r="E55" s="29"/>
      <c r="F55" s="29"/>
      <c r="G55" s="53"/>
      <c r="H55" s="29"/>
      <c r="I55" s="29"/>
      <c r="J55" s="29"/>
      <c r="K55" s="29"/>
      <c r="L55" s="29"/>
      <c r="M55" s="29"/>
      <c r="N55" s="29"/>
      <c r="O55" s="29"/>
    </row>
    <row r="56" spans="1:15" ht="12.75">
      <c r="A56" s="29"/>
      <c r="B56" s="29"/>
      <c r="C56" s="29"/>
      <c r="D56" s="29"/>
      <c r="E56" s="29"/>
      <c r="F56" s="29"/>
      <c r="G56" s="53"/>
      <c r="H56" s="29"/>
      <c r="I56" s="29"/>
      <c r="J56" s="29"/>
      <c r="K56" s="29"/>
      <c r="L56" s="29"/>
      <c r="M56" s="29"/>
      <c r="N56" s="29"/>
      <c r="O56" s="29"/>
    </row>
    <row r="57" spans="1:15" ht="12.75">
      <c r="A57" s="29"/>
      <c r="B57" s="29"/>
      <c r="C57" s="29"/>
      <c r="D57" s="29"/>
      <c r="E57" s="29"/>
      <c r="F57" s="29"/>
      <c r="G57" s="53"/>
      <c r="H57" s="29"/>
      <c r="I57" s="29"/>
      <c r="J57" s="29"/>
      <c r="K57" s="29"/>
      <c r="L57" s="29"/>
      <c r="M57" s="29"/>
      <c r="N57" s="29"/>
      <c r="O57" s="29"/>
    </row>
    <row r="58" spans="1:15" ht="12.75">
      <c r="A58" s="29"/>
      <c r="B58" s="29"/>
      <c r="C58" s="29"/>
      <c r="D58" s="29"/>
      <c r="E58" s="29"/>
      <c r="F58" s="29"/>
      <c r="G58" s="53"/>
      <c r="H58" s="29"/>
      <c r="I58" s="29"/>
      <c r="J58" s="29"/>
      <c r="K58" s="29"/>
      <c r="L58" s="29"/>
      <c r="M58" s="29"/>
      <c r="N58" s="29"/>
      <c r="O58" s="29"/>
    </row>
    <row r="59" spans="1:15" ht="12.75">
      <c r="A59" s="29"/>
      <c r="B59" s="29"/>
      <c r="C59" s="29"/>
      <c r="D59" s="29"/>
      <c r="E59" s="29"/>
      <c r="F59" s="29"/>
      <c r="G59" s="53"/>
      <c r="H59" s="29"/>
      <c r="I59" s="29"/>
      <c r="J59" s="29"/>
      <c r="K59" s="29"/>
      <c r="L59" s="29"/>
      <c r="M59" s="29"/>
      <c r="N59" s="29"/>
      <c r="O59" s="29"/>
    </row>
    <row r="60" spans="1:15" ht="12.75">
      <c r="A60" s="29"/>
      <c r="B60" s="29"/>
      <c r="C60" s="29"/>
      <c r="D60" s="29"/>
      <c r="E60" s="29"/>
      <c r="F60" s="29"/>
      <c r="G60" s="53"/>
      <c r="H60" s="29"/>
      <c r="I60" s="29"/>
      <c r="J60" s="29"/>
      <c r="K60" s="29"/>
      <c r="L60" s="29"/>
      <c r="M60" s="29"/>
      <c r="N60" s="29"/>
      <c r="O60" s="29"/>
    </row>
    <row r="61" spans="1:15" ht="12.75">
      <c r="A61" s="29"/>
      <c r="B61" s="29"/>
      <c r="C61" s="29"/>
      <c r="D61" s="29"/>
      <c r="E61" s="29"/>
      <c r="F61" s="29"/>
      <c r="G61" s="53"/>
      <c r="H61" s="29"/>
      <c r="I61" s="29"/>
      <c r="J61" s="29"/>
      <c r="K61" s="29"/>
      <c r="L61" s="29"/>
      <c r="M61" s="29"/>
      <c r="N61" s="29"/>
      <c r="O61" s="29"/>
    </row>
    <row r="62" spans="1:15" ht="12.75">
      <c r="A62" s="29"/>
      <c r="B62" s="29"/>
      <c r="C62" s="29"/>
      <c r="D62" s="29"/>
      <c r="E62" s="29"/>
      <c r="F62" s="29"/>
      <c r="G62" s="53"/>
      <c r="H62" s="29"/>
      <c r="I62" s="29"/>
      <c r="J62" s="29"/>
      <c r="K62" s="29"/>
      <c r="L62" s="29"/>
      <c r="M62" s="29"/>
      <c r="N62" s="29"/>
      <c r="O62" s="29"/>
    </row>
    <row r="63" spans="1:15" ht="12.75">
      <c r="A63" s="29"/>
      <c r="B63" s="29"/>
      <c r="C63" s="29"/>
      <c r="D63" s="29"/>
      <c r="E63" s="29"/>
      <c r="F63" s="29"/>
      <c r="G63" s="53"/>
      <c r="H63" s="29"/>
      <c r="I63" s="29"/>
      <c r="J63" s="29"/>
      <c r="K63" s="29"/>
      <c r="L63" s="29"/>
      <c r="M63" s="29"/>
      <c r="N63" s="29"/>
      <c r="O63" s="29"/>
    </row>
    <row r="64" spans="1:15" ht="12.75">
      <c r="A64" s="29"/>
      <c r="B64" s="29"/>
      <c r="C64" s="29"/>
      <c r="D64" s="29"/>
      <c r="E64" s="29"/>
      <c r="F64" s="29"/>
      <c r="G64" s="53"/>
      <c r="H64" s="29"/>
      <c r="I64" s="29"/>
      <c r="J64" s="29"/>
      <c r="K64" s="29"/>
      <c r="L64" s="29"/>
      <c r="M64" s="29"/>
      <c r="N64" s="29"/>
      <c r="O64" s="29"/>
    </row>
    <row r="65" spans="1:15" ht="12.75">
      <c r="A65" s="29"/>
      <c r="B65" s="29"/>
      <c r="C65" s="29"/>
      <c r="D65" s="29"/>
      <c r="E65" s="29"/>
      <c r="F65" s="29"/>
      <c r="G65" s="53"/>
      <c r="H65" s="29"/>
      <c r="I65" s="29"/>
      <c r="J65" s="29"/>
      <c r="K65" s="29"/>
      <c r="L65" s="29"/>
      <c r="M65" s="29"/>
      <c r="N65" s="29"/>
      <c r="O65" s="2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8" r:id="rId1"/>
  <headerFooter alignWithMargins="0">
    <oddHeader>&amp;LMCI Management Spółka Akcyjna&amp;CSA-R 2002&amp;Rw tys. zł</oddHeader>
    <oddFooter>&amp;CKomisja Papierów Wartościowych i Giełd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="60" workbookViewId="0" topLeftCell="A1">
      <selection activeCell="C13" sqref="C13"/>
    </sheetView>
  </sheetViews>
  <sheetFormatPr defaultColWidth="9.00390625" defaultRowHeight="12.75"/>
  <cols>
    <col min="1" max="1" width="47.625" style="0" customWidth="1"/>
    <col min="2" max="2" width="28.25390625" style="0" customWidth="1"/>
    <col min="3" max="3" width="28.00390625" style="0" customWidth="1"/>
    <col min="4" max="4" width="17.25390625" style="0" customWidth="1"/>
    <col min="5" max="5" width="30.875" style="0" customWidth="1"/>
    <col min="6" max="6" width="21.75390625" style="0" customWidth="1"/>
    <col min="7" max="7" width="22.25390625" style="0" customWidth="1"/>
    <col min="8" max="8" width="25.625" style="0" customWidth="1"/>
  </cols>
  <sheetData>
    <row r="1" spans="1:14" ht="16.5" thickBot="1">
      <c r="A1" s="105" t="s">
        <v>776</v>
      </c>
      <c r="B1" s="99"/>
      <c r="C1" s="99"/>
      <c r="D1" s="99"/>
      <c r="E1" s="99"/>
      <c r="F1" s="99"/>
      <c r="G1" s="99"/>
      <c r="H1" s="99"/>
      <c r="I1" s="29"/>
      <c r="J1" s="29"/>
      <c r="K1" s="29"/>
      <c r="L1" s="29"/>
      <c r="M1" s="29"/>
      <c r="N1" s="29"/>
    </row>
    <row r="2" spans="1:14" ht="15">
      <c r="A2" s="118" t="s">
        <v>580</v>
      </c>
      <c r="B2" s="120"/>
      <c r="C2" s="120"/>
      <c r="D2" s="120"/>
      <c r="E2" s="120"/>
      <c r="F2" s="120"/>
      <c r="G2" s="120"/>
      <c r="H2" s="121"/>
      <c r="I2" s="29"/>
      <c r="J2" s="29"/>
      <c r="K2" s="29"/>
      <c r="L2" s="29"/>
      <c r="M2" s="29"/>
      <c r="N2" s="29"/>
    </row>
    <row r="3" spans="1:14" ht="15">
      <c r="A3" s="130" t="s">
        <v>768</v>
      </c>
      <c r="B3" s="207" t="s">
        <v>769</v>
      </c>
      <c r="C3" s="132" t="s">
        <v>770</v>
      </c>
      <c r="D3" s="132" t="s">
        <v>771</v>
      </c>
      <c r="E3" s="132" t="s">
        <v>772</v>
      </c>
      <c r="F3" s="131" t="s">
        <v>773</v>
      </c>
      <c r="G3" s="131" t="s">
        <v>774</v>
      </c>
      <c r="H3" s="208" t="s">
        <v>775</v>
      </c>
      <c r="I3" s="29"/>
      <c r="J3" s="29"/>
      <c r="K3" s="29"/>
      <c r="L3" s="29"/>
      <c r="M3" s="29"/>
      <c r="N3" s="29"/>
    </row>
    <row r="4" spans="1:14" ht="12.75" customHeight="1">
      <c r="A4" s="64"/>
      <c r="B4" s="9"/>
      <c r="C4" s="3"/>
      <c r="D4" s="3"/>
      <c r="E4" s="3"/>
      <c r="F4" s="3"/>
      <c r="G4" s="3"/>
      <c r="H4" s="11"/>
      <c r="I4" s="29"/>
      <c r="J4" s="29"/>
      <c r="K4" s="29"/>
      <c r="L4" s="29"/>
      <c r="M4" s="29"/>
      <c r="N4" s="29"/>
    </row>
    <row r="5" spans="1:14" ht="12.75" customHeight="1">
      <c r="A5" s="64"/>
      <c r="B5" s="9"/>
      <c r="C5" s="3"/>
      <c r="D5" s="3"/>
      <c r="E5" s="3"/>
      <c r="F5" s="3"/>
      <c r="G5" s="3"/>
      <c r="H5" s="11"/>
      <c r="I5" s="29"/>
      <c r="J5" s="29"/>
      <c r="K5" s="29"/>
      <c r="L5" s="29"/>
      <c r="M5" s="29"/>
      <c r="N5" s="29"/>
    </row>
    <row r="6" spans="1:14" ht="12.75" customHeight="1">
      <c r="A6" s="64"/>
      <c r="B6" s="9"/>
      <c r="C6" s="3"/>
      <c r="D6" s="3"/>
      <c r="E6" s="3"/>
      <c r="F6" s="3"/>
      <c r="G6" s="3"/>
      <c r="H6" s="11"/>
      <c r="I6" s="29"/>
      <c r="J6" s="29"/>
      <c r="K6" s="29"/>
      <c r="L6" s="29"/>
      <c r="M6" s="29"/>
      <c r="N6" s="29"/>
    </row>
    <row r="7" spans="1:14" ht="12.75" customHeight="1">
      <c r="A7" s="64"/>
      <c r="B7" s="9"/>
      <c r="C7" s="3"/>
      <c r="D7" s="3"/>
      <c r="E7" s="3"/>
      <c r="F7" s="3"/>
      <c r="G7" s="3"/>
      <c r="H7" s="11"/>
      <c r="I7" s="29"/>
      <c r="J7" s="29"/>
      <c r="K7" s="29"/>
      <c r="L7" s="29"/>
      <c r="M7" s="29"/>
      <c r="N7" s="29"/>
    </row>
    <row r="8" spans="1:14" ht="12.75" customHeight="1" thickBot="1">
      <c r="A8" s="65"/>
      <c r="B8" s="10"/>
      <c r="C8" s="12"/>
      <c r="D8" s="12"/>
      <c r="E8" s="12"/>
      <c r="F8" s="12"/>
      <c r="G8" s="12"/>
      <c r="H8" s="13"/>
      <c r="I8" s="29"/>
      <c r="J8" s="29"/>
      <c r="K8" s="29"/>
      <c r="L8" s="29"/>
      <c r="M8" s="29"/>
      <c r="N8" s="29"/>
    </row>
    <row r="9" spans="1:14" ht="12.75" customHeight="1">
      <c r="A9" s="183"/>
      <c r="B9" s="184"/>
      <c r="C9" s="184"/>
      <c r="D9" s="183"/>
      <c r="E9" s="184"/>
      <c r="F9" s="184"/>
      <c r="G9" s="183"/>
      <c r="H9" s="184"/>
      <c r="I9" s="29"/>
      <c r="J9" s="29"/>
      <c r="K9" s="29"/>
      <c r="L9" s="29"/>
      <c r="M9" s="29"/>
      <c r="N9" s="29"/>
    </row>
    <row r="10" spans="1:14" ht="12.75">
      <c r="A10" s="185"/>
      <c r="B10" s="185"/>
      <c r="C10" s="185"/>
      <c r="D10" s="185"/>
      <c r="E10" s="185"/>
      <c r="F10" s="185"/>
      <c r="G10" s="185"/>
      <c r="H10" s="185"/>
      <c r="I10" s="29"/>
      <c r="J10" s="29"/>
      <c r="K10" s="29"/>
      <c r="L10" s="29"/>
      <c r="M10" s="29"/>
      <c r="N10" s="29"/>
    </row>
    <row r="11" spans="1:14" ht="12.75">
      <c r="A11" s="29"/>
      <c r="B11" s="29"/>
      <c r="C11" s="29"/>
      <c r="D11" s="185"/>
      <c r="E11" s="185"/>
      <c r="F11" s="185"/>
      <c r="G11" s="185"/>
      <c r="H11" s="185"/>
      <c r="I11" s="29"/>
      <c r="J11" s="29"/>
      <c r="K11" s="29"/>
      <c r="L11" s="29"/>
      <c r="M11" s="29"/>
      <c r="N11" s="29"/>
    </row>
    <row r="12" spans="1:14" ht="12.75">
      <c r="A12" s="29"/>
      <c r="B12" s="29"/>
      <c r="C12" s="29"/>
      <c r="D12" s="29"/>
      <c r="E12" s="186"/>
      <c r="F12" s="186"/>
      <c r="G12" s="186"/>
      <c r="H12" s="186"/>
      <c r="I12" s="29"/>
      <c r="J12" s="29"/>
      <c r="K12" s="29"/>
      <c r="L12" s="29"/>
      <c r="M12" s="29"/>
      <c r="N12" s="29"/>
    </row>
    <row r="13" spans="1:14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2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2.75">
      <c r="A15" s="163"/>
      <c r="B15" s="163"/>
      <c r="C15" s="163"/>
      <c r="D15" s="163"/>
      <c r="E15" s="163"/>
      <c r="F15" s="163"/>
      <c r="G15" s="163"/>
      <c r="H15" s="163"/>
      <c r="I15" s="29"/>
      <c r="J15" s="29"/>
      <c r="K15" s="29"/>
      <c r="L15" s="29"/>
      <c r="M15" s="29"/>
      <c r="N15" s="29"/>
    </row>
    <row r="16" spans="1:14" ht="12.75">
      <c r="A16" s="163"/>
      <c r="B16" s="163"/>
      <c r="C16" s="163"/>
      <c r="D16" s="163"/>
      <c r="E16" s="163"/>
      <c r="F16" s="163"/>
      <c r="G16" s="163"/>
      <c r="H16" s="163"/>
      <c r="I16" s="29"/>
      <c r="J16" s="29"/>
      <c r="K16" s="29"/>
      <c r="L16" s="29"/>
      <c r="M16" s="29"/>
      <c r="N16" s="29"/>
    </row>
    <row r="17" spans="1:14" ht="12.75">
      <c r="A17" s="163"/>
      <c r="B17" s="163"/>
      <c r="C17" s="163"/>
      <c r="D17" s="163"/>
      <c r="E17" s="163"/>
      <c r="F17" s="163"/>
      <c r="G17" s="163"/>
      <c r="H17" s="163"/>
      <c r="I17" s="29"/>
      <c r="J17" s="29"/>
      <c r="K17" s="29"/>
      <c r="L17" s="29"/>
      <c r="M17" s="29"/>
      <c r="N17" s="29"/>
    </row>
    <row r="18" spans="1:14" ht="12.75">
      <c r="A18" s="163"/>
      <c r="B18" s="163"/>
      <c r="C18" s="163"/>
      <c r="D18" s="163"/>
      <c r="E18" s="163"/>
      <c r="F18" s="163"/>
      <c r="G18" s="163"/>
      <c r="H18" s="163"/>
      <c r="I18" s="29"/>
      <c r="J18" s="29"/>
      <c r="K18" s="29"/>
      <c r="L18" s="29"/>
      <c r="M18" s="29"/>
      <c r="N18" s="29"/>
    </row>
    <row r="19" spans="1:14" ht="12.75">
      <c r="A19" s="163"/>
      <c r="B19" s="163"/>
      <c r="C19" s="163"/>
      <c r="D19" s="163"/>
      <c r="E19" s="163"/>
      <c r="F19" s="163"/>
      <c r="G19" s="163"/>
      <c r="H19" s="163"/>
      <c r="I19" s="29"/>
      <c r="J19" s="29"/>
      <c r="K19" s="29"/>
      <c r="L19" s="29"/>
      <c r="M19" s="29"/>
      <c r="N19" s="29"/>
    </row>
    <row r="20" spans="1:14" ht="12.75">
      <c r="A20" s="163"/>
      <c r="B20" s="163"/>
      <c r="C20" s="163"/>
      <c r="D20" s="163"/>
      <c r="E20" s="163"/>
      <c r="F20" s="163"/>
      <c r="G20" s="163"/>
      <c r="H20" s="163"/>
      <c r="I20" s="29"/>
      <c r="J20" s="29"/>
      <c r="K20" s="29"/>
      <c r="L20" s="29"/>
      <c r="M20" s="29"/>
      <c r="N20" s="29"/>
    </row>
    <row r="21" spans="1:14" ht="13.5" customHeight="1">
      <c r="A21" s="163"/>
      <c r="B21" s="163"/>
      <c r="C21" s="163"/>
      <c r="D21" s="163"/>
      <c r="E21" s="163"/>
      <c r="F21" s="163"/>
      <c r="G21" s="163"/>
      <c r="H21" s="163"/>
      <c r="I21" s="29"/>
      <c r="J21" s="29"/>
      <c r="K21" s="29"/>
      <c r="L21" s="29"/>
      <c r="M21" s="29"/>
      <c r="N21" s="29"/>
    </row>
    <row r="22" spans="1:14" ht="12.75">
      <c r="A22" s="163"/>
      <c r="B22" s="163"/>
      <c r="C22" s="163"/>
      <c r="D22" s="163"/>
      <c r="E22" s="163"/>
      <c r="F22" s="163"/>
      <c r="G22" s="163"/>
      <c r="H22" s="163"/>
      <c r="I22" s="29"/>
      <c r="J22" s="29"/>
      <c r="K22" s="29"/>
      <c r="L22" s="29"/>
      <c r="M22" s="29"/>
      <c r="N22" s="29"/>
    </row>
    <row r="23" spans="1:14" ht="12.75">
      <c r="A23" s="163"/>
      <c r="B23" s="163"/>
      <c r="C23" s="163"/>
      <c r="D23" s="163"/>
      <c r="E23" s="163"/>
      <c r="F23" s="163"/>
      <c r="G23" s="163"/>
      <c r="H23" s="163"/>
      <c r="I23" s="29"/>
      <c r="J23" s="29"/>
      <c r="K23" s="29"/>
      <c r="L23" s="29"/>
      <c r="M23" s="29"/>
      <c r="N23" s="29"/>
    </row>
    <row r="24" spans="1:14" ht="12.75">
      <c r="A24" s="163"/>
      <c r="B24" s="163"/>
      <c r="C24" s="163"/>
      <c r="D24" s="163"/>
      <c r="E24" s="163"/>
      <c r="F24" s="163"/>
      <c r="G24" s="163"/>
      <c r="H24" s="163"/>
      <c r="I24" s="29"/>
      <c r="J24" s="29"/>
      <c r="K24" s="29"/>
      <c r="L24" s="29"/>
      <c r="M24" s="29"/>
      <c r="N24" s="29"/>
    </row>
    <row r="25" spans="1:14" ht="12.75">
      <c r="A25" s="163"/>
      <c r="B25" s="163"/>
      <c r="C25" s="163"/>
      <c r="D25" s="163"/>
      <c r="E25" s="163"/>
      <c r="F25" s="163"/>
      <c r="G25" s="163"/>
      <c r="H25" s="163"/>
      <c r="I25" s="29"/>
      <c r="J25" s="29"/>
      <c r="K25" s="29"/>
      <c r="L25" s="29"/>
      <c r="M25" s="29"/>
      <c r="N25" s="29"/>
    </row>
    <row r="26" spans="1:14" ht="12.75">
      <c r="A26" s="163"/>
      <c r="B26" s="163"/>
      <c r="C26" s="163"/>
      <c r="D26" s="163"/>
      <c r="E26" s="163"/>
      <c r="F26" s="163"/>
      <c r="G26" s="163"/>
      <c r="H26" s="163"/>
      <c r="I26" s="29"/>
      <c r="J26" s="29"/>
      <c r="K26" s="29"/>
      <c r="L26" s="29"/>
      <c r="M26" s="29"/>
      <c r="N26" s="29"/>
    </row>
    <row r="27" spans="1:14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5.75">
      <c r="A29" s="52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2.75">
      <c r="A30" s="54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2.75">
      <c r="A31" s="51"/>
      <c r="B31" s="51"/>
      <c r="C31" s="54"/>
      <c r="D31" s="54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4" ht="12.75">
      <c r="A37" s="29"/>
      <c r="B37" s="29"/>
      <c r="C37" s="29"/>
      <c r="D37" s="29"/>
    </row>
    <row r="38" spans="1:4" ht="12.75">
      <c r="A38" s="29"/>
      <c r="B38" s="29"/>
      <c r="C38" s="29"/>
      <c r="D38" s="29"/>
    </row>
    <row r="39" spans="1:4" ht="12.75">
      <c r="A39" s="29"/>
      <c r="B39" s="29"/>
      <c r="C39" s="29"/>
      <c r="D39" s="29"/>
    </row>
    <row r="40" spans="1:4" ht="12.75">
      <c r="A40" s="29"/>
      <c r="B40" s="29"/>
      <c r="C40" s="29"/>
      <c r="D40" s="29"/>
    </row>
    <row r="41" spans="1:4" ht="15.75">
      <c r="A41" s="52"/>
      <c r="B41" s="29"/>
      <c r="C41" s="29"/>
      <c r="D41" s="29"/>
    </row>
    <row r="42" spans="1:4" ht="12.75">
      <c r="A42" s="54"/>
      <c r="B42" s="29"/>
      <c r="C42" s="29"/>
      <c r="D42" s="29"/>
    </row>
    <row r="43" spans="1:4" ht="12.75">
      <c r="A43" s="54"/>
      <c r="B43" s="51"/>
      <c r="C43" s="187"/>
      <c r="D43" s="51"/>
    </row>
    <row r="44" spans="1:4" ht="12.75">
      <c r="A44" s="29"/>
      <c r="B44" s="110"/>
      <c r="C44" s="110"/>
      <c r="D44" s="110"/>
    </row>
    <row r="45" spans="1:4" ht="12.75">
      <c r="A45" s="29"/>
      <c r="B45" s="110"/>
      <c r="C45" s="110"/>
      <c r="D45" s="110"/>
    </row>
    <row r="46" spans="1:4" ht="12.75">
      <c r="A46" s="29"/>
      <c r="B46" s="110"/>
      <c r="C46" s="110"/>
      <c r="D46" s="110"/>
    </row>
    <row r="47" spans="1:4" ht="12.75">
      <c r="A47" s="29"/>
      <c r="B47" s="110"/>
      <c r="C47" s="110"/>
      <c r="D47" s="110"/>
    </row>
    <row r="48" spans="1:4" ht="12.75">
      <c r="A48" s="29"/>
      <c r="B48" s="110"/>
      <c r="C48" s="110"/>
      <c r="D48" s="110"/>
    </row>
    <row r="49" spans="1:4" ht="12.75">
      <c r="A49" s="29"/>
      <c r="B49" s="110"/>
      <c r="C49" s="110"/>
      <c r="D49" s="110"/>
    </row>
    <row r="50" spans="1:4" ht="12.75">
      <c r="A50" s="29"/>
      <c r="B50" s="110"/>
      <c r="C50" s="110"/>
      <c r="D50" s="110"/>
    </row>
    <row r="51" spans="1:4" ht="12.75">
      <c r="A51" s="29"/>
      <c r="B51" s="29"/>
      <c r="C51" s="29"/>
      <c r="D51" s="29"/>
    </row>
    <row r="52" spans="1:4" ht="12.75">
      <c r="A52" s="29"/>
      <c r="B52" s="29"/>
      <c r="C52" s="29"/>
      <c r="D52" s="29"/>
    </row>
    <row r="53" spans="1:4" ht="12.75">
      <c r="A53" s="29"/>
      <c r="B53" s="29"/>
      <c r="C53" s="29"/>
      <c r="D53" s="29"/>
    </row>
    <row r="54" spans="1:4" ht="12.75">
      <c r="A54" s="29"/>
      <c r="B54" s="29"/>
      <c r="C54" s="29"/>
      <c r="D54" s="2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8" r:id="rId1"/>
  <headerFooter alignWithMargins="0">
    <oddHeader>&amp;LMCI Management Spółka Akcyjna&amp;CSA-R 2002&amp;Rw tys. zł</oddHeader>
    <oddFooter>&amp;CKomisja Papierów Wartościowych i Giełd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08"/>
  <sheetViews>
    <sheetView view="pageBreakPreview" zoomScale="60" workbookViewId="0" topLeftCell="A1">
      <selection activeCell="A1" sqref="A1"/>
    </sheetView>
  </sheetViews>
  <sheetFormatPr defaultColWidth="9.00390625" defaultRowHeight="12.75"/>
  <cols>
    <col min="1" max="1" width="20.375" style="29" customWidth="1"/>
    <col min="2" max="2" width="11.75390625" style="29" customWidth="1"/>
    <col min="3" max="3" width="15.25390625" style="29" customWidth="1"/>
    <col min="4" max="4" width="17.75390625" style="29" customWidth="1"/>
    <col min="5" max="5" width="16.375" style="29" customWidth="1"/>
    <col min="6" max="6" width="20.75390625" style="29" customWidth="1"/>
    <col min="7" max="7" width="16.625" style="29" customWidth="1"/>
    <col min="8" max="8" width="20.25390625" style="29" customWidth="1"/>
    <col min="9" max="9" width="17.375" style="29" customWidth="1"/>
    <col min="10" max="10" width="14.625" style="29" customWidth="1"/>
    <col min="11" max="11" width="20.00390625" style="29" customWidth="1"/>
    <col min="12" max="12" width="21.25390625" style="29" customWidth="1"/>
    <col min="13" max="16384" width="9.125" style="29" customWidth="1"/>
  </cols>
  <sheetData>
    <row r="1" spans="1:12" ht="16.5" thickBot="1">
      <c r="A1" s="105" t="s">
        <v>579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">
      <c r="A2" s="118" t="s">
        <v>577</v>
      </c>
      <c r="B2" s="118"/>
      <c r="C2" s="120"/>
      <c r="D2" s="120"/>
      <c r="E2" s="120"/>
      <c r="F2" s="120"/>
      <c r="G2" s="120"/>
      <c r="H2" s="120"/>
      <c r="I2" s="120"/>
      <c r="J2" s="189"/>
      <c r="K2" s="120"/>
      <c r="L2" s="121"/>
    </row>
    <row r="3" spans="1:12" ht="35.25" customHeight="1">
      <c r="A3" s="209" t="s">
        <v>578</v>
      </c>
      <c r="B3" s="210"/>
      <c r="C3" s="191" t="s">
        <v>779</v>
      </c>
      <c r="D3" s="155"/>
      <c r="E3" s="214" t="s">
        <v>449</v>
      </c>
      <c r="F3" s="193" t="s">
        <v>793</v>
      </c>
      <c r="G3" s="205" t="s">
        <v>794</v>
      </c>
      <c r="H3" s="135" t="s">
        <v>446</v>
      </c>
      <c r="I3" s="194" t="s">
        <v>770</v>
      </c>
      <c r="J3" s="206" t="s">
        <v>782</v>
      </c>
      <c r="K3" s="195" t="s">
        <v>783</v>
      </c>
      <c r="L3" s="196" t="s">
        <v>775</v>
      </c>
    </row>
    <row r="4" spans="1:12" ht="15">
      <c r="A4" s="197"/>
      <c r="B4" s="150"/>
      <c r="C4" s="198"/>
      <c r="D4" s="150"/>
      <c r="E4" s="119" t="s">
        <v>852</v>
      </c>
      <c r="F4" s="119" t="s">
        <v>781</v>
      </c>
      <c r="G4" s="119" t="str">
        <f>E4</f>
        <v>wartość</v>
      </c>
      <c r="H4" s="119" t="s">
        <v>781</v>
      </c>
      <c r="I4" s="199"/>
      <c r="J4" s="151"/>
      <c r="K4" s="151"/>
      <c r="L4" s="200"/>
    </row>
    <row r="5" spans="1:12" ht="12.75">
      <c r="A5" s="364"/>
      <c r="B5" s="225"/>
      <c r="C5" s="366"/>
      <c r="D5" s="225"/>
      <c r="E5" s="355"/>
      <c r="F5" s="3"/>
      <c r="G5" s="345"/>
      <c r="H5" s="3"/>
      <c r="I5" s="62"/>
      <c r="J5" s="371"/>
      <c r="K5" s="370"/>
      <c r="L5" s="11"/>
    </row>
    <row r="6" spans="1:12" s="59" customFormat="1" ht="12.75">
      <c r="A6" s="365"/>
      <c r="B6" s="358"/>
      <c r="C6" s="367"/>
      <c r="D6" s="358"/>
      <c r="E6" s="359"/>
      <c r="F6" s="360"/>
      <c r="G6" s="361"/>
      <c r="H6" s="360"/>
      <c r="I6" s="362"/>
      <c r="J6" s="363"/>
      <c r="K6" s="369"/>
      <c r="L6" s="368"/>
    </row>
    <row r="7" spans="1:12" ht="12.75">
      <c r="A7" s="364"/>
      <c r="B7" s="225"/>
      <c r="C7" s="366"/>
      <c r="D7" s="225"/>
      <c r="E7" s="355"/>
      <c r="F7" s="3"/>
      <c r="G7" s="345"/>
      <c r="H7" s="3"/>
      <c r="I7" s="62"/>
      <c r="J7" s="356"/>
      <c r="K7" s="357"/>
      <c r="L7" s="11"/>
    </row>
    <row r="8" spans="1:12" ht="13.5" thickBot="1">
      <c r="A8" s="226"/>
      <c r="B8" s="227"/>
      <c r="C8" s="228"/>
      <c r="D8" s="227"/>
      <c r="E8" s="12"/>
      <c r="F8" s="12"/>
      <c r="G8" s="346"/>
      <c r="H8" s="12"/>
      <c r="I8" s="66"/>
      <c r="J8" s="12"/>
      <c r="K8" s="12"/>
      <c r="L8" s="13"/>
    </row>
    <row r="9" spans="1:12" ht="15">
      <c r="A9" s="220"/>
      <c r="B9" s="106"/>
      <c r="C9" s="106"/>
      <c r="D9" s="106"/>
      <c r="E9" s="63"/>
      <c r="F9" s="63"/>
      <c r="G9" s="63"/>
      <c r="H9" s="63"/>
      <c r="I9" s="63"/>
      <c r="J9" s="63"/>
      <c r="K9" s="63"/>
      <c r="L9" s="63"/>
    </row>
    <row r="10" spans="1:12" ht="12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2" ht="16.5" thickBot="1">
      <c r="A11" s="105" t="s">
        <v>581</v>
      </c>
      <c r="B11" s="105"/>
      <c r="C11" s="99"/>
      <c r="D11" s="99"/>
      <c r="E11" s="99"/>
      <c r="F11" s="99"/>
      <c r="G11" s="99"/>
      <c r="H11" s="99"/>
      <c r="I11" s="99"/>
      <c r="J11" s="63"/>
      <c r="K11" s="63"/>
      <c r="L11" s="63"/>
    </row>
    <row r="12" spans="1:12" ht="15">
      <c r="A12" s="118" t="s">
        <v>582</v>
      </c>
      <c r="B12" s="118"/>
      <c r="C12" s="120"/>
      <c r="D12" s="120"/>
      <c r="E12" s="120"/>
      <c r="F12" s="120"/>
      <c r="G12" s="120"/>
      <c r="H12" s="120"/>
      <c r="I12" s="121"/>
      <c r="J12" s="63"/>
      <c r="K12" s="63"/>
      <c r="L12" s="63"/>
    </row>
    <row r="13" spans="1:12" ht="45">
      <c r="A13" s="212" t="s">
        <v>448</v>
      </c>
      <c r="B13" s="193" t="s">
        <v>447</v>
      </c>
      <c r="C13" s="213">
        <f>'SA-R'!D147</f>
        <v>-1439</v>
      </c>
      <c r="D13" s="132" t="s">
        <v>770</v>
      </c>
      <c r="E13" s="132" t="s">
        <v>771</v>
      </c>
      <c r="F13" s="132" t="s">
        <v>772</v>
      </c>
      <c r="G13" s="132" t="s">
        <v>773</v>
      </c>
      <c r="H13" s="192" t="s">
        <v>775</v>
      </c>
      <c r="I13" s="211"/>
      <c r="J13" s="63"/>
      <c r="K13" s="63"/>
      <c r="L13" s="63"/>
    </row>
    <row r="14" spans="1:12" ht="12.75">
      <c r="A14" s="376"/>
      <c r="B14" s="373"/>
      <c r="C14" s="372"/>
      <c r="D14" s="511"/>
      <c r="E14" s="380"/>
      <c r="F14" s="3"/>
      <c r="G14" s="3"/>
      <c r="H14" s="221"/>
      <c r="I14" s="222"/>
      <c r="J14" s="63"/>
      <c r="K14" s="63"/>
      <c r="L14" s="63"/>
    </row>
    <row r="15" spans="1:12" ht="12.75">
      <c r="A15" s="376"/>
      <c r="B15" s="373"/>
      <c r="C15" s="372"/>
      <c r="D15" s="511"/>
      <c r="E15" s="380"/>
      <c r="F15" s="3"/>
      <c r="G15" s="3"/>
      <c r="H15" s="221"/>
      <c r="I15" s="222"/>
      <c r="J15" s="63"/>
      <c r="K15" s="63"/>
      <c r="L15" s="63"/>
    </row>
    <row r="16" spans="1:12" ht="12.75">
      <c r="A16" s="376"/>
      <c r="B16" s="373"/>
      <c r="C16" s="372"/>
      <c r="D16" s="511"/>
      <c r="E16" s="380"/>
      <c r="F16" s="3"/>
      <c r="G16" s="3"/>
      <c r="H16" s="221"/>
      <c r="I16" s="222"/>
      <c r="J16" s="63"/>
      <c r="K16" s="63"/>
      <c r="L16" s="63"/>
    </row>
    <row r="17" spans="1:12" ht="12.75">
      <c r="A17" s="377"/>
      <c r="B17" s="373"/>
      <c r="C17" s="379"/>
      <c r="D17" s="511"/>
      <c r="E17" s="380"/>
      <c r="F17" s="3"/>
      <c r="G17" s="3"/>
      <c r="H17" s="221"/>
      <c r="I17" s="222"/>
      <c r="J17" s="63"/>
      <c r="K17" s="63"/>
      <c r="L17" s="63"/>
    </row>
    <row r="18" spans="1:12" ht="13.5" thickBot="1">
      <c r="A18" s="375"/>
      <c r="B18" s="374"/>
      <c r="C18" s="378"/>
      <c r="D18" s="12"/>
      <c r="E18" s="12"/>
      <c r="F18" s="12"/>
      <c r="G18" s="12"/>
      <c r="H18" s="223"/>
      <c r="I18" s="224"/>
      <c r="J18" s="63"/>
      <c r="K18" s="63"/>
      <c r="L18" s="63"/>
    </row>
    <row r="19" spans="1:4" ht="15">
      <c r="A19" s="109"/>
      <c r="B19" s="110"/>
      <c r="C19" s="110"/>
      <c r="D19" s="110"/>
    </row>
    <row r="20" spans="1:4" ht="15">
      <c r="A20" s="109"/>
      <c r="B20" s="110"/>
      <c r="C20" s="110"/>
      <c r="D20" s="110"/>
    </row>
    <row r="22" ht="15.75">
      <c r="A22" s="52"/>
    </row>
    <row r="23" spans="1:4" ht="12.75">
      <c r="A23" s="113"/>
      <c r="B23" s="51"/>
      <c r="C23" s="51"/>
      <c r="D23" s="51"/>
    </row>
    <row r="24" spans="2:4" ht="12.75">
      <c r="B24" s="110"/>
      <c r="C24" s="110"/>
      <c r="D24" s="110"/>
    </row>
    <row r="25" spans="2:4" ht="12.75">
      <c r="B25" s="110"/>
      <c r="C25" s="110"/>
      <c r="D25" s="110"/>
    </row>
    <row r="26" spans="2:4" ht="12.75">
      <c r="B26" s="110"/>
      <c r="C26" s="110"/>
      <c r="D26" s="110"/>
    </row>
    <row r="27" spans="2:4" ht="12.75">
      <c r="B27" s="110"/>
      <c r="C27" s="110"/>
      <c r="D27" s="110"/>
    </row>
    <row r="28" spans="2:4" ht="12.75">
      <c r="B28" s="110"/>
      <c r="C28" s="110"/>
      <c r="D28" s="110"/>
    </row>
    <row r="29" spans="1:4" ht="15">
      <c r="A29" s="109"/>
      <c r="B29" s="110"/>
      <c r="C29" s="110"/>
      <c r="D29" s="110"/>
    </row>
    <row r="31" ht="15.75">
      <c r="A31" s="52"/>
    </row>
    <row r="32" spans="1:4" ht="12.75">
      <c r="A32" s="113"/>
      <c r="B32" s="51"/>
      <c r="C32" s="51"/>
      <c r="D32" s="51"/>
    </row>
    <row r="33" spans="2:4" ht="12.75">
      <c r="B33" s="110"/>
      <c r="C33" s="110"/>
      <c r="D33" s="110"/>
    </row>
    <row r="34" spans="2:4" ht="12.75">
      <c r="B34" s="110"/>
      <c r="C34" s="110"/>
      <c r="D34" s="110"/>
    </row>
    <row r="35" spans="2:4" ht="12.75">
      <c r="B35" s="110"/>
      <c r="C35" s="110"/>
      <c r="D35" s="110"/>
    </row>
    <row r="36" spans="2:4" ht="12.75">
      <c r="B36" s="110"/>
      <c r="C36" s="110"/>
      <c r="D36" s="110"/>
    </row>
    <row r="37" spans="2:4" ht="12.75">
      <c r="B37" s="110"/>
      <c r="C37" s="110"/>
      <c r="D37" s="110"/>
    </row>
    <row r="38" spans="1:4" ht="15">
      <c r="A38" s="109"/>
      <c r="B38" s="110"/>
      <c r="C38" s="110"/>
      <c r="D38" s="110"/>
    </row>
    <row r="40" ht="15.75">
      <c r="A40" s="52"/>
    </row>
    <row r="41" spans="1:4" ht="12.75">
      <c r="A41" s="113"/>
      <c r="B41" s="51"/>
      <c r="C41" s="51"/>
      <c r="D41" s="51"/>
    </row>
    <row r="42" spans="1:4" ht="15">
      <c r="A42" s="109"/>
      <c r="B42" s="110"/>
      <c r="C42" s="110"/>
      <c r="D42" s="110"/>
    </row>
    <row r="43" spans="1:4" ht="15">
      <c r="A43" s="109"/>
      <c r="B43" s="110"/>
      <c r="C43" s="110"/>
      <c r="D43" s="110"/>
    </row>
    <row r="44" spans="1:4" ht="15">
      <c r="A44" s="109"/>
      <c r="B44" s="110"/>
      <c r="C44" s="110"/>
      <c r="D44" s="110"/>
    </row>
    <row r="45" spans="1:4" ht="15">
      <c r="A45" s="109"/>
      <c r="B45" s="110"/>
      <c r="C45" s="110"/>
      <c r="D45" s="110"/>
    </row>
    <row r="46" spans="1:4" ht="15">
      <c r="A46" s="109"/>
      <c r="B46" s="110"/>
      <c r="C46" s="110"/>
      <c r="D46" s="110"/>
    </row>
    <row r="47" spans="1:4" ht="15">
      <c r="A47" s="109"/>
      <c r="B47" s="110"/>
      <c r="C47" s="110"/>
      <c r="D47" s="110"/>
    </row>
    <row r="48" spans="1:4" ht="15">
      <c r="A48" s="109"/>
      <c r="B48" s="110"/>
      <c r="C48" s="110"/>
      <c r="D48" s="110"/>
    </row>
    <row r="49" spans="1:4" ht="15">
      <c r="A49" s="109"/>
      <c r="B49" s="110"/>
      <c r="C49" s="110"/>
      <c r="D49" s="110"/>
    </row>
    <row r="50" spans="1:4" ht="15">
      <c r="A50" s="109"/>
      <c r="B50" s="110"/>
      <c r="C50" s="110"/>
      <c r="D50" s="110"/>
    </row>
    <row r="51" spans="1:4" ht="15">
      <c r="A51" s="109"/>
      <c r="B51" s="110"/>
      <c r="C51" s="110"/>
      <c r="D51" s="110"/>
    </row>
    <row r="52" spans="1:4" ht="15">
      <c r="A52" s="109"/>
      <c r="B52" s="110"/>
      <c r="C52" s="110"/>
      <c r="D52" s="110"/>
    </row>
    <row r="53" spans="1:4" ht="15">
      <c r="A53" s="109"/>
      <c r="B53" s="110"/>
      <c r="C53" s="110"/>
      <c r="D53" s="110"/>
    </row>
    <row r="54" spans="1:4" ht="15">
      <c r="A54" s="112"/>
      <c r="B54" s="110"/>
      <c r="C54" s="110"/>
      <c r="D54" s="110"/>
    </row>
    <row r="55" spans="1:4" ht="15">
      <c r="A55" s="109"/>
      <c r="B55" s="110"/>
      <c r="C55" s="110"/>
      <c r="D55" s="110"/>
    </row>
    <row r="56" spans="1:4" ht="15">
      <c r="A56" s="109"/>
      <c r="B56" s="110"/>
      <c r="C56" s="110"/>
      <c r="D56" s="110"/>
    </row>
    <row r="57" spans="1:4" ht="15">
      <c r="A57" s="112"/>
      <c r="B57" s="110"/>
      <c r="C57" s="110"/>
      <c r="D57" s="110"/>
    </row>
    <row r="58" spans="1:4" ht="15">
      <c r="A58" s="109"/>
      <c r="B58" s="110"/>
      <c r="C58" s="110"/>
      <c r="D58" s="110"/>
    </row>
    <row r="59" spans="1:4" ht="15">
      <c r="A59" s="109"/>
      <c r="B59" s="110"/>
      <c r="C59" s="110"/>
      <c r="D59" s="110"/>
    </row>
    <row r="60" spans="1:4" ht="15">
      <c r="A60" s="109"/>
      <c r="B60" s="110"/>
      <c r="C60" s="110"/>
      <c r="D60" s="110"/>
    </row>
    <row r="61" spans="1:4" ht="15">
      <c r="A61" s="112"/>
      <c r="B61" s="110"/>
      <c r="C61" s="110"/>
      <c r="D61" s="110"/>
    </row>
    <row r="62" spans="1:4" ht="15">
      <c r="A62" s="109"/>
      <c r="B62" s="110"/>
      <c r="C62" s="110"/>
      <c r="D62" s="110"/>
    </row>
    <row r="63" spans="1:4" ht="15">
      <c r="A63" s="109"/>
      <c r="B63" s="110"/>
      <c r="C63" s="110"/>
      <c r="D63" s="110"/>
    </row>
    <row r="64" spans="1:4" ht="15">
      <c r="A64" s="109"/>
      <c r="B64" s="110"/>
      <c r="C64" s="110"/>
      <c r="D64" s="110"/>
    </row>
    <row r="65" spans="1:4" ht="15">
      <c r="A65" s="109"/>
      <c r="B65" s="110"/>
      <c r="C65" s="110"/>
      <c r="D65" s="110"/>
    </row>
    <row r="66" spans="1:4" ht="15">
      <c r="A66" s="109"/>
      <c r="B66" s="110"/>
      <c r="C66" s="110"/>
      <c r="D66" s="110"/>
    </row>
    <row r="67" spans="1:4" ht="15">
      <c r="A67" s="109"/>
      <c r="B67" s="110"/>
      <c r="C67" s="110"/>
      <c r="D67" s="110"/>
    </row>
    <row r="68" spans="1:4" ht="15">
      <c r="A68" s="109"/>
      <c r="B68" s="110"/>
      <c r="C68" s="110"/>
      <c r="D68" s="110"/>
    </row>
    <row r="69" spans="1:4" ht="15">
      <c r="A69" s="109"/>
      <c r="B69" s="110"/>
      <c r="C69" s="110"/>
      <c r="D69" s="110"/>
    </row>
    <row r="71" ht="12.75">
      <c r="A71" s="163"/>
    </row>
    <row r="72" ht="12.75">
      <c r="A72" s="163"/>
    </row>
    <row r="73" ht="6.75" customHeight="1">
      <c r="A73" s="163"/>
    </row>
    <row r="74" ht="12.75">
      <c r="A74" s="163"/>
    </row>
    <row r="75" ht="12.75">
      <c r="A75" s="163"/>
    </row>
    <row r="76" ht="12.75">
      <c r="A76" s="163"/>
    </row>
    <row r="77" ht="12.75">
      <c r="A77" s="163"/>
    </row>
    <row r="78" ht="7.5" customHeight="1">
      <c r="A78" s="163"/>
    </row>
    <row r="79" ht="12.75">
      <c r="A79" s="163"/>
    </row>
    <row r="80" ht="12.75">
      <c r="A80" s="163"/>
    </row>
    <row r="81" ht="12.75">
      <c r="A81" s="163"/>
    </row>
    <row r="82" ht="12.75">
      <c r="A82" s="163"/>
    </row>
    <row r="83" ht="7.5" customHeight="1">
      <c r="A83" s="163"/>
    </row>
    <row r="84" ht="12.75">
      <c r="A84" s="163"/>
    </row>
    <row r="85" ht="12.75">
      <c r="A85" s="163"/>
    </row>
    <row r="86" ht="12.75">
      <c r="A86" s="163"/>
    </row>
    <row r="87" ht="34.5" customHeight="1">
      <c r="A87" s="188"/>
    </row>
    <row r="89" ht="15.75">
      <c r="A89" s="52"/>
    </row>
    <row r="90" spans="1:4" ht="12.75">
      <c r="A90" s="115"/>
      <c r="B90" s="116"/>
      <c r="C90" s="116"/>
      <c r="D90" s="116"/>
    </row>
    <row r="91" spans="1:4" ht="15">
      <c r="A91" s="109"/>
      <c r="B91" s="110"/>
      <c r="C91" s="110"/>
      <c r="D91" s="110"/>
    </row>
    <row r="92" spans="1:4" ht="15">
      <c r="A92" s="109"/>
      <c r="B92" s="110"/>
      <c r="C92" s="110"/>
      <c r="D92" s="110"/>
    </row>
    <row r="93" spans="1:4" ht="15">
      <c r="A93" s="109"/>
      <c r="B93" s="110"/>
      <c r="C93" s="110"/>
      <c r="D93" s="110"/>
    </row>
    <row r="94" spans="1:4" ht="15">
      <c r="A94" s="109"/>
      <c r="B94" s="110"/>
      <c r="C94" s="110"/>
      <c r="D94" s="110"/>
    </row>
    <row r="95" spans="1:4" ht="15">
      <c r="A95" s="109"/>
      <c r="B95" s="110"/>
      <c r="C95" s="110"/>
      <c r="D95" s="110"/>
    </row>
    <row r="96" spans="1:4" ht="15">
      <c r="A96" s="109"/>
      <c r="B96" s="110"/>
      <c r="C96" s="110"/>
      <c r="D96" s="110"/>
    </row>
    <row r="97" spans="1:4" ht="15">
      <c r="A97" s="109"/>
      <c r="B97" s="110"/>
      <c r="C97" s="110"/>
      <c r="D97" s="110"/>
    </row>
    <row r="98" spans="1:4" ht="15">
      <c r="A98" s="109"/>
      <c r="B98" s="110"/>
      <c r="C98" s="110"/>
      <c r="D98" s="110"/>
    </row>
    <row r="99" spans="1:4" ht="15">
      <c r="A99" s="109"/>
      <c r="B99" s="110"/>
      <c r="C99" s="110"/>
      <c r="D99" s="110"/>
    </row>
    <row r="100" spans="1:4" ht="15">
      <c r="A100" s="109"/>
      <c r="B100" s="110"/>
      <c r="C100" s="110"/>
      <c r="D100" s="110"/>
    </row>
    <row r="102" ht="15.75">
      <c r="A102" s="52"/>
    </row>
    <row r="103" spans="1:4" ht="12.75">
      <c r="A103" s="115"/>
      <c r="B103" s="116"/>
      <c r="C103" s="116"/>
      <c r="D103" s="116"/>
    </row>
    <row r="104" spans="1:4" ht="15">
      <c r="A104" s="109"/>
      <c r="B104" s="110"/>
      <c r="C104" s="110"/>
      <c r="D104" s="110"/>
    </row>
    <row r="105" spans="1:4" ht="15">
      <c r="A105" s="109"/>
      <c r="B105" s="110"/>
      <c r="C105" s="110"/>
      <c r="D105" s="110"/>
    </row>
    <row r="106" spans="1:4" ht="15">
      <c r="A106" s="109"/>
      <c r="B106" s="110"/>
      <c r="C106" s="110"/>
      <c r="D106" s="110"/>
    </row>
    <row r="107" spans="1:4" ht="15">
      <c r="A107" s="109"/>
      <c r="B107" s="110"/>
      <c r="C107" s="110"/>
      <c r="D107" s="110"/>
    </row>
    <row r="108" spans="1:4" ht="15">
      <c r="A108" s="109"/>
      <c r="B108" s="110"/>
      <c r="C108" s="110"/>
      <c r="D108" s="110"/>
    </row>
    <row r="109" spans="1:4" ht="15">
      <c r="A109" s="109"/>
      <c r="B109" s="110"/>
      <c r="C109" s="110"/>
      <c r="D109" s="110"/>
    </row>
    <row r="110" spans="1:4" ht="15">
      <c r="A110" s="109"/>
      <c r="B110" s="110"/>
      <c r="C110" s="110"/>
      <c r="D110" s="110"/>
    </row>
    <row r="111" spans="1:4" ht="15">
      <c r="A111" s="109"/>
      <c r="B111" s="110"/>
      <c r="C111" s="110"/>
      <c r="D111" s="110"/>
    </row>
    <row r="112" spans="1:4" ht="15">
      <c r="A112" s="109"/>
      <c r="B112" s="110"/>
      <c r="C112" s="110"/>
      <c r="D112" s="110"/>
    </row>
    <row r="113" spans="1:4" ht="15">
      <c r="A113" s="109"/>
      <c r="B113" s="110"/>
      <c r="C113" s="110"/>
      <c r="D113" s="110"/>
    </row>
    <row r="115" ht="15.75">
      <c r="A115" s="52"/>
    </row>
    <row r="116" spans="1:4" ht="12.75">
      <c r="A116" s="115"/>
      <c r="B116" s="116"/>
      <c r="C116" s="116"/>
      <c r="D116" s="116"/>
    </row>
    <row r="117" spans="1:4" ht="15">
      <c r="A117" s="109"/>
      <c r="B117" s="110"/>
      <c r="C117" s="110"/>
      <c r="D117" s="110"/>
    </row>
    <row r="118" spans="1:4" ht="15">
      <c r="A118" s="109"/>
      <c r="B118" s="110"/>
      <c r="C118" s="110"/>
      <c r="D118" s="110"/>
    </row>
    <row r="119" spans="1:4" ht="15">
      <c r="A119" s="109"/>
      <c r="B119" s="110"/>
      <c r="C119" s="110"/>
      <c r="D119" s="110"/>
    </row>
    <row r="120" spans="1:4" ht="15">
      <c r="A120" s="109"/>
      <c r="B120" s="110"/>
      <c r="C120" s="110"/>
      <c r="D120" s="110"/>
    </row>
    <row r="121" spans="1:4" ht="15">
      <c r="A121" s="109"/>
      <c r="B121" s="110"/>
      <c r="C121" s="110"/>
      <c r="D121" s="110"/>
    </row>
    <row r="122" spans="1:4" ht="15">
      <c r="A122" s="109"/>
      <c r="B122" s="110"/>
      <c r="C122" s="110"/>
      <c r="D122" s="110"/>
    </row>
    <row r="123" spans="1:4" ht="15">
      <c r="A123" s="109"/>
      <c r="B123" s="110"/>
      <c r="C123" s="110"/>
      <c r="D123" s="110"/>
    </row>
    <row r="124" spans="1:4" ht="15">
      <c r="A124" s="109"/>
      <c r="B124" s="110"/>
      <c r="C124" s="110"/>
      <c r="D124" s="110"/>
    </row>
    <row r="125" spans="1:4" ht="15">
      <c r="A125" s="109"/>
      <c r="B125" s="110"/>
      <c r="C125" s="110"/>
      <c r="D125" s="110"/>
    </row>
    <row r="126" spans="1:4" ht="15">
      <c r="A126" s="109"/>
      <c r="B126" s="110"/>
      <c r="C126" s="110"/>
      <c r="D126" s="110"/>
    </row>
    <row r="128" ht="15.75">
      <c r="A128" s="52"/>
    </row>
    <row r="129" spans="1:4" ht="12.75">
      <c r="A129" s="115"/>
      <c r="B129" s="116"/>
      <c r="C129" s="116"/>
      <c r="D129" s="116"/>
    </row>
    <row r="130" ht="15">
      <c r="A130" s="109"/>
    </row>
    <row r="131" ht="15">
      <c r="A131" s="109"/>
    </row>
    <row r="132" ht="15">
      <c r="A132" s="109"/>
    </row>
    <row r="133" ht="15">
      <c r="A133" s="109"/>
    </row>
    <row r="134" ht="15">
      <c r="A134" s="109"/>
    </row>
    <row r="135" ht="15">
      <c r="A135" s="109"/>
    </row>
    <row r="136" ht="15">
      <c r="A136" s="109"/>
    </row>
    <row r="137" ht="15">
      <c r="A137" s="109"/>
    </row>
    <row r="138" ht="15">
      <c r="A138" s="109"/>
    </row>
    <row r="139" ht="15">
      <c r="A139" s="109"/>
    </row>
    <row r="141" ht="15.75">
      <c r="A141" s="52"/>
    </row>
    <row r="142" spans="1:4" ht="12.75">
      <c r="A142" s="115"/>
      <c r="B142" s="116"/>
      <c r="C142" s="116"/>
      <c r="D142" s="116"/>
    </row>
    <row r="143" spans="1:4" ht="15">
      <c r="A143" s="109"/>
      <c r="B143" s="110"/>
      <c r="C143" s="110"/>
      <c r="D143" s="110"/>
    </row>
    <row r="144" spans="1:4" ht="15">
      <c r="A144" s="109"/>
      <c r="B144" s="110"/>
      <c r="C144" s="110"/>
      <c r="D144" s="110"/>
    </row>
    <row r="145" spans="1:4" ht="15">
      <c r="A145" s="109"/>
      <c r="B145" s="110"/>
      <c r="C145" s="110"/>
      <c r="D145" s="110"/>
    </row>
    <row r="146" spans="1:4" ht="15">
      <c r="A146" s="109"/>
      <c r="B146" s="110"/>
      <c r="C146" s="110"/>
      <c r="D146" s="110"/>
    </row>
    <row r="147" spans="1:4" ht="15">
      <c r="A147" s="109"/>
      <c r="B147" s="110"/>
      <c r="C147" s="110"/>
      <c r="D147" s="110"/>
    </row>
    <row r="148" spans="1:4" ht="15">
      <c r="A148" s="109"/>
      <c r="B148" s="110"/>
      <c r="C148" s="110"/>
      <c r="D148" s="110"/>
    </row>
    <row r="149" spans="1:4" ht="15">
      <c r="A149" s="109"/>
      <c r="B149" s="110"/>
      <c r="C149" s="110"/>
      <c r="D149" s="110"/>
    </row>
    <row r="150" spans="1:4" ht="15">
      <c r="A150" s="109"/>
      <c r="B150" s="110"/>
      <c r="C150" s="110"/>
      <c r="D150" s="110"/>
    </row>
    <row r="151" spans="1:4" ht="15">
      <c r="A151" s="109"/>
      <c r="B151" s="110"/>
      <c r="C151" s="110"/>
      <c r="D151" s="110"/>
    </row>
    <row r="152" spans="1:4" ht="15">
      <c r="A152" s="109"/>
      <c r="B152" s="110"/>
      <c r="C152" s="110"/>
      <c r="D152" s="110"/>
    </row>
    <row r="153" spans="1:4" ht="15">
      <c r="A153" s="109"/>
      <c r="B153" s="110"/>
      <c r="C153" s="110"/>
      <c r="D153" s="110"/>
    </row>
    <row r="154" spans="1:4" ht="15">
      <c r="A154" s="109"/>
      <c r="B154" s="110"/>
      <c r="C154" s="110"/>
      <c r="D154" s="110"/>
    </row>
    <row r="155" spans="1:4" ht="15">
      <c r="A155" s="109"/>
      <c r="B155" s="110"/>
      <c r="C155" s="110"/>
      <c r="D155" s="110"/>
    </row>
    <row r="156" spans="1:4" ht="15">
      <c r="A156" s="109"/>
      <c r="B156" s="110"/>
      <c r="C156" s="110"/>
      <c r="D156" s="110"/>
    </row>
    <row r="157" spans="1:4" ht="15">
      <c r="A157" s="109"/>
      <c r="B157" s="110"/>
      <c r="C157" s="110"/>
      <c r="D157" s="110"/>
    </row>
    <row r="158" spans="1:4" ht="15">
      <c r="A158" s="109"/>
      <c r="B158" s="110"/>
      <c r="C158" s="110"/>
      <c r="D158" s="110"/>
    </row>
    <row r="159" spans="1:4" ht="15">
      <c r="A159" s="109"/>
      <c r="B159" s="110"/>
      <c r="C159" s="110"/>
      <c r="D159" s="110"/>
    </row>
    <row r="160" spans="1:4" ht="15">
      <c r="A160" s="109"/>
      <c r="B160" s="110"/>
      <c r="C160" s="110"/>
      <c r="D160" s="110"/>
    </row>
    <row r="161" spans="1:4" ht="15">
      <c r="A161" s="109"/>
      <c r="B161" s="110"/>
      <c r="C161" s="110"/>
      <c r="D161" s="110"/>
    </row>
    <row r="162" spans="1:4" ht="15">
      <c r="A162" s="109"/>
      <c r="B162" s="110"/>
      <c r="C162" s="110"/>
      <c r="D162" s="110"/>
    </row>
    <row r="163" spans="1:4" ht="15">
      <c r="A163" s="109"/>
      <c r="B163" s="110"/>
      <c r="C163" s="110"/>
      <c r="D163" s="110"/>
    </row>
    <row r="164" spans="1:4" ht="15">
      <c r="A164" s="109"/>
      <c r="B164" s="110"/>
      <c r="C164" s="110"/>
      <c r="D164" s="110"/>
    </row>
    <row r="165" spans="1:4" ht="15">
      <c r="A165" s="109"/>
      <c r="B165" s="110"/>
      <c r="C165" s="110"/>
      <c r="D165" s="110"/>
    </row>
    <row r="166" spans="1:4" ht="15">
      <c r="A166" s="109"/>
      <c r="B166" s="110"/>
      <c r="C166" s="110"/>
      <c r="D166" s="110"/>
    </row>
    <row r="167" spans="1:4" ht="15">
      <c r="A167" s="109"/>
      <c r="B167" s="110"/>
      <c r="C167" s="110"/>
      <c r="D167" s="110"/>
    </row>
    <row r="168" spans="1:4" ht="15">
      <c r="A168" s="109"/>
      <c r="B168" s="110"/>
      <c r="C168" s="110"/>
      <c r="D168" s="110"/>
    </row>
    <row r="169" spans="1:4" ht="15">
      <c r="A169" s="109"/>
      <c r="B169" s="110"/>
      <c r="C169" s="110"/>
      <c r="D169" s="110"/>
    </row>
    <row r="170" spans="1:4" ht="15">
      <c r="A170" s="109"/>
      <c r="B170" s="110"/>
      <c r="C170" s="110"/>
      <c r="D170" s="110"/>
    </row>
    <row r="171" spans="1:4" ht="15">
      <c r="A171" s="109"/>
      <c r="B171" s="110"/>
      <c r="C171" s="110"/>
      <c r="D171" s="110"/>
    </row>
    <row r="172" spans="1:4" ht="15">
      <c r="A172" s="109"/>
      <c r="B172" s="110"/>
      <c r="C172" s="110"/>
      <c r="D172" s="110"/>
    </row>
    <row r="173" spans="1:4" ht="15">
      <c r="A173" s="109"/>
      <c r="B173" s="110"/>
      <c r="C173" s="110"/>
      <c r="D173" s="110"/>
    </row>
    <row r="174" spans="1:4" ht="15">
      <c r="A174" s="109"/>
      <c r="B174" s="110"/>
      <c r="C174" s="110"/>
      <c r="D174" s="110"/>
    </row>
    <row r="175" spans="1:4" ht="15">
      <c r="A175" s="109"/>
      <c r="B175" s="110"/>
      <c r="C175" s="110"/>
      <c r="D175" s="110"/>
    </row>
    <row r="176" spans="1:4" ht="15">
      <c r="A176" s="109"/>
      <c r="B176" s="110"/>
      <c r="C176" s="110"/>
      <c r="D176" s="110"/>
    </row>
    <row r="177" spans="1:4" ht="15">
      <c r="A177" s="109"/>
      <c r="B177" s="110"/>
      <c r="C177" s="110"/>
      <c r="D177" s="110"/>
    </row>
    <row r="178" spans="1:4" ht="15">
      <c r="A178" s="109"/>
      <c r="B178" s="110"/>
      <c r="C178" s="110"/>
      <c r="D178" s="110"/>
    </row>
    <row r="179" spans="1:4" ht="15">
      <c r="A179" s="109"/>
      <c r="B179" s="110"/>
      <c r="C179" s="110"/>
      <c r="D179" s="110"/>
    </row>
    <row r="180" spans="1:4" ht="15">
      <c r="A180" s="109"/>
      <c r="B180" s="110"/>
      <c r="C180" s="110"/>
      <c r="D180" s="110"/>
    </row>
    <row r="181" spans="1:4" ht="15">
      <c r="A181" s="109"/>
      <c r="B181" s="110"/>
      <c r="C181" s="110"/>
      <c r="D181" s="110"/>
    </row>
    <row r="182" spans="1:4" ht="15">
      <c r="A182" s="109"/>
      <c r="B182" s="110"/>
      <c r="C182" s="110"/>
      <c r="D182" s="110"/>
    </row>
    <row r="183" spans="1:4" ht="15">
      <c r="A183" s="109"/>
      <c r="B183" s="110"/>
      <c r="C183" s="110"/>
      <c r="D183" s="110"/>
    </row>
    <row r="184" spans="1:4" ht="15">
      <c r="A184" s="109"/>
      <c r="B184" s="110"/>
      <c r="C184" s="110"/>
      <c r="D184" s="110"/>
    </row>
    <row r="185" spans="1:4" ht="15">
      <c r="A185" s="109"/>
      <c r="B185" s="110"/>
      <c r="C185" s="110"/>
      <c r="D185" s="110"/>
    </row>
    <row r="186" spans="1:4" ht="15">
      <c r="A186" s="109"/>
      <c r="B186" s="110"/>
      <c r="C186" s="110"/>
      <c r="D186" s="110"/>
    </row>
    <row r="187" spans="1:4" ht="15">
      <c r="A187" s="109"/>
      <c r="B187" s="110"/>
      <c r="C187" s="110"/>
      <c r="D187" s="110"/>
    </row>
    <row r="188" spans="1:4" ht="15">
      <c r="A188" s="109"/>
      <c r="B188" s="110"/>
      <c r="C188" s="110"/>
      <c r="D188" s="110"/>
    </row>
    <row r="189" spans="1:4" ht="15">
      <c r="A189" s="109"/>
      <c r="B189" s="110"/>
      <c r="C189" s="110"/>
      <c r="D189" s="110"/>
    </row>
    <row r="190" spans="1:4" ht="15">
      <c r="A190" s="109"/>
      <c r="B190" s="110"/>
      <c r="C190" s="110"/>
      <c r="D190" s="110"/>
    </row>
    <row r="191" spans="1:4" ht="15">
      <c r="A191" s="109"/>
      <c r="B191" s="110"/>
      <c r="C191" s="110"/>
      <c r="D191" s="110"/>
    </row>
    <row r="193" ht="15.75">
      <c r="A193" s="52"/>
    </row>
    <row r="194" spans="1:4" ht="12.75" customHeight="1">
      <c r="A194" s="115"/>
      <c r="B194" s="116"/>
      <c r="C194" s="116"/>
      <c r="D194" s="116"/>
    </row>
    <row r="195" ht="15">
      <c r="A195" s="109"/>
    </row>
    <row r="196" ht="15">
      <c r="A196" s="109"/>
    </row>
    <row r="197" ht="15">
      <c r="A197" s="109"/>
    </row>
    <row r="198" ht="15">
      <c r="A198" s="109"/>
    </row>
    <row r="200" ht="15.75">
      <c r="A200" s="52"/>
    </row>
    <row r="201" spans="1:4" ht="12.75">
      <c r="A201" s="115"/>
      <c r="B201" s="116"/>
      <c r="C201" s="116"/>
      <c r="D201" s="116"/>
    </row>
    <row r="202" spans="1:4" ht="15">
      <c r="A202" s="109"/>
      <c r="B202" s="110"/>
      <c r="C202" s="110"/>
      <c r="D202" s="110"/>
    </row>
    <row r="203" spans="1:4" ht="15">
      <c r="A203" s="109"/>
      <c r="B203" s="110"/>
      <c r="C203" s="110"/>
      <c r="D203" s="110"/>
    </row>
    <row r="204" spans="1:4" ht="15">
      <c r="A204" s="109"/>
      <c r="B204" s="110"/>
      <c r="C204" s="110"/>
      <c r="D204" s="110"/>
    </row>
    <row r="205" spans="1:4" ht="15">
      <c r="A205" s="109"/>
      <c r="B205" s="110"/>
      <c r="C205" s="110"/>
      <c r="D205" s="110"/>
    </row>
    <row r="206" spans="1:4" ht="15">
      <c r="A206" s="109"/>
      <c r="B206" s="110"/>
      <c r="C206" s="110"/>
      <c r="D206" s="110"/>
    </row>
    <row r="207" spans="1:4" ht="15">
      <c r="A207" s="109"/>
      <c r="B207" s="110"/>
      <c r="C207" s="110"/>
      <c r="D207" s="110"/>
    </row>
    <row r="208" spans="1:4" ht="15">
      <c r="A208" s="109"/>
      <c r="B208" s="110"/>
      <c r="C208" s="110"/>
      <c r="D208" s="110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8" r:id="rId1"/>
  <headerFooter alignWithMargins="0">
    <oddHeader>&amp;LMCI Management Spółka Akcyjna&amp;CSA-R 2002&amp;Rw tys. zł</oddHeader>
    <oddFooter>&amp;CKomisja Papierów Wartościowych i Giełd</oddFooter>
  </headerFooter>
  <rowBreaks count="2" manualBreakCount="2">
    <brk id="38" max="255" man="1"/>
    <brk id="1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80"/>
  <sheetViews>
    <sheetView zoomScale="80" zoomScaleNormal="80" zoomScaleSheetLayoutView="80" workbookViewId="0" topLeftCell="A88">
      <selection activeCell="A1" sqref="A1"/>
    </sheetView>
  </sheetViews>
  <sheetFormatPr defaultColWidth="9.00390625" defaultRowHeight="12.75"/>
  <cols>
    <col min="1" max="1" width="66.00390625" style="0" customWidth="1"/>
    <col min="2" max="2" width="6.625" style="4" customWidth="1"/>
    <col min="3" max="5" width="19.00390625" style="244" customWidth="1"/>
  </cols>
  <sheetData>
    <row r="1" spans="1:5" ht="18">
      <c r="A1" s="98" t="s">
        <v>901</v>
      </c>
      <c r="B1" s="100"/>
      <c r="C1" s="230"/>
      <c r="D1" s="230"/>
      <c r="E1" s="230"/>
    </row>
    <row r="2" spans="1:5" ht="6" customHeight="1" thickBot="1">
      <c r="A2" s="99"/>
      <c r="B2" s="100"/>
      <c r="C2" s="230"/>
      <c r="D2" s="230"/>
      <c r="E2" s="230"/>
    </row>
    <row r="3" spans="1:5" ht="13.5" customHeight="1">
      <c r="A3" s="7"/>
      <c r="B3" s="8" t="s">
        <v>902</v>
      </c>
      <c r="C3" s="288">
        <v>2002</v>
      </c>
      <c r="D3" s="543">
        <v>2001</v>
      </c>
      <c r="E3"/>
    </row>
    <row r="4" spans="1:5" ht="14.25" customHeight="1">
      <c r="A4" s="291" t="s">
        <v>903</v>
      </c>
      <c r="B4" s="69"/>
      <c r="C4" s="231"/>
      <c r="D4" s="232"/>
      <c r="E4"/>
    </row>
    <row r="5" spans="1:5" ht="14.25" customHeight="1">
      <c r="A5" s="92" t="s">
        <v>209</v>
      </c>
      <c r="B5" s="70"/>
      <c r="C5" s="521">
        <f>C6+C8+C9+C12+C20</f>
        <v>29078</v>
      </c>
      <c r="D5" s="522">
        <f>D6+D8+D9+D12+D20</f>
        <v>32112</v>
      </c>
      <c r="E5"/>
    </row>
    <row r="6" spans="1:5" ht="14.25" customHeight="1">
      <c r="A6" s="67" t="s">
        <v>210</v>
      </c>
      <c r="B6" s="70">
        <v>1</v>
      </c>
      <c r="C6" s="235">
        <f>'SA-R'!B206</f>
        <v>29</v>
      </c>
      <c r="D6" s="236">
        <f>'SA-R'!C206</f>
        <v>47</v>
      </c>
      <c r="E6"/>
    </row>
    <row r="7" spans="1:5" ht="14.25" customHeight="1">
      <c r="A7" s="67" t="s">
        <v>225</v>
      </c>
      <c r="B7" s="70"/>
      <c r="C7" s="235">
        <f>'SA-R'!B201</f>
        <v>0</v>
      </c>
      <c r="D7" s="236">
        <f>'SA-R'!C201</f>
        <v>0</v>
      </c>
      <c r="E7"/>
    </row>
    <row r="8" spans="1:5" ht="14.25" customHeight="1">
      <c r="A8" s="67" t="s">
        <v>211</v>
      </c>
      <c r="B8" s="70">
        <v>2</v>
      </c>
      <c r="C8" s="235">
        <f>'SA-R'!B226</f>
        <v>86</v>
      </c>
      <c r="D8" s="236">
        <f>'SA-R'!C226</f>
        <v>26</v>
      </c>
      <c r="E8"/>
    </row>
    <row r="9" spans="1:5" ht="14.25" customHeight="1">
      <c r="A9" s="67" t="s">
        <v>212</v>
      </c>
      <c r="B9" s="289" t="s">
        <v>981</v>
      </c>
      <c r="C9" s="235">
        <f>'SA-R'!B259</f>
        <v>0</v>
      </c>
      <c r="D9" s="236">
        <f>'SA-R'!C259</f>
        <v>0</v>
      </c>
      <c r="E9"/>
    </row>
    <row r="10" spans="1:5" ht="14.25" customHeight="1">
      <c r="A10" s="67" t="s">
        <v>213</v>
      </c>
      <c r="B10" s="70"/>
      <c r="C10" s="235">
        <f>'SA-R'!B246</f>
        <v>0</v>
      </c>
      <c r="D10" s="236">
        <f>'SA-R'!C246</f>
        <v>0</v>
      </c>
      <c r="E10"/>
    </row>
    <row r="11" spans="1:5" ht="14.25" customHeight="1">
      <c r="A11" s="67" t="s">
        <v>214</v>
      </c>
      <c r="B11" s="70"/>
      <c r="C11" s="235">
        <f>'SA-R'!B257</f>
        <v>0</v>
      </c>
      <c r="D11" s="236">
        <f>'SA-R'!C257</f>
        <v>0</v>
      </c>
      <c r="E11"/>
    </row>
    <row r="12" spans="1:5" ht="14.25" customHeight="1">
      <c r="A12" s="67" t="s">
        <v>215</v>
      </c>
      <c r="B12" s="70">
        <v>4</v>
      </c>
      <c r="C12" s="235">
        <f>C13+C14+C15+C19</f>
        <v>28963</v>
      </c>
      <c r="D12" s="236">
        <f>D13+D14+D15+D19</f>
        <v>31944</v>
      </c>
      <c r="E12"/>
    </row>
    <row r="13" spans="1:5" ht="14.25" customHeight="1">
      <c r="A13" s="67" t="s">
        <v>216</v>
      </c>
      <c r="B13" s="70"/>
      <c r="C13" s="233">
        <f>'SA-R'!B307</f>
        <v>0</v>
      </c>
      <c r="D13" s="234">
        <f>'SA-R'!C307</f>
        <v>0</v>
      </c>
      <c r="E13"/>
    </row>
    <row r="14" spans="1:5" ht="14.25" customHeight="1">
      <c r="A14" s="67" t="s">
        <v>217</v>
      </c>
      <c r="B14" s="70"/>
      <c r="C14" s="233">
        <f>'SA-R'!B319</f>
        <v>0</v>
      </c>
      <c r="D14" s="234">
        <f>'SA-R'!C319</f>
        <v>0</v>
      </c>
      <c r="E14"/>
    </row>
    <row r="15" spans="1:5" ht="14.25" customHeight="1">
      <c r="A15" s="67" t="s">
        <v>218</v>
      </c>
      <c r="B15" s="70"/>
      <c r="C15" s="233">
        <f>'SA-R'!B373</f>
        <v>28963</v>
      </c>
      <c r="D15" s="234">
        <f>'SA-R'!C373</f>
        <v>31944</v>
      </c>
      <c r="E15"/>
    </row>
    <row r="16" spans="1:5" ht="14.25" customHeight="1">
      <c r="A16" s="67" t="s">
        <v>219</v>
      </c>
      <c r="B16" s="70"/>
      <c r="C16" s="235">
        <f>'SA-R'!B325+'SA-R'!B333+'SA-R'!B341+'SA-R'!B349+'SA-R'!B357</f>
        <v>28855</v>
      </c>
      <c r="D16" s="234">
        <f>'SA-R'!C325+'SA-R'!C333+'SA-R'!C341+'SA-R'!C349+'SA-R'!C357</f>
        <v>31363</v>
      </c>
      <c r="E16"/>
    </row>
    <row r="17" spans="1:5" ht="30" customHeight="1">
      <c r="A17" s="73" t="s">
        <v>226</v>
      </c>
      <c r="B17" s="70"/>
      <c r="C17" s="235">
        <f>'SA-R'!B378</f>
        <v>0</v>
      </c>
      <c r="D17" s="234">
        <f>'SA-R'!C378</f>
        <v>0</v>
      </c>
      <c r="E17"/>
    </row>
    <row r="18" spans="1:5" ht="14.25" customHeight="1">
      <c r="A18" s="67" t="s">
        <v>220</v>
      </c>
      <c r="B18" s="70"/>
      <c r="C18" s="235">
        <f>'SA-R'!B365</f>
        <v>108</v>
      </c>
      <c r="D18" s="234">
        <f>'SA-R'!C365</f>
        <v>581</v>
      </c>
      <c r="E18"/>
    </row>
    <row r="19" spans="1:5" ht="14.25" customHeight="1">
      <c r="A19" s="67" t="s">
        <v>221</v>
      </c>
      <c r="B19" s="70"/>
      <c r="C19" s="233">
        <f>'SA-R'!B587</f>
        <v>0</v>
      </c>
      <c r="D19" s="234">
        <f>'SA-R'!C587</f>
        <v>0</v>
      </c>
      <c r="E19"/>
    </row>
    <row r="20" spans="1:5" ht="14.25" customHeight="1">
      <c r="A20" s="74" t="s">
        <v>222</v>
      </c>
      <c r="B20" s="75">
        <v>5</v>
      </c>
      <c r="C20" s="235">
        <f>C21+C22</f>
        <v>0</v>
      </c>
      <c r="D20" s="236">
        <f>D21+D22</f>
        <v>95</v>
      </c>
      <c r="E20"/>
    </row>
    <row r="21" spans="1:5" ht="14.25" customHeight="1">
      <c r="A21" s="67" t="s">
        <v>223</v>
      </c>
      <c r="B21" s="70"/>
      <c r="C21" s="233">
        <f>'SA-R'!B643</f>
        <v>0</v>
      </c>
      <c r="D21" s="234">
        <f>'SA-R'!C643</f>
        <v>95</v>
      </c>
      <c r="E21"/>
    </row>
    <row r="22" spans="1:5" ht="14.25" customHeight="1">
      <c r="A22" s="67" t="s">
        <v>224</v>
      </c>
      <c r="B22" s="70"/>
      <c r="C22" s="233">
        <f>'SA-R'!B656</f>
        <v>0</v>
      </c>
      <c r="D22" s="234">
        <f>'SA-R'!C656</f>
        <v>0</v>
      </c>
      <c r="E22"/>
    </row>
    <row r="23" spans="1:5" ht="14.25" customHeight="1">
      <c r="A23" s="92" t="s">
        <v>227</v>
      </c>
      <c r="B23" s="70"/>
      <c r="C23" s="285">
        <f>C24+C25+C28+C34</f>
        <v>6461</v>
      </c>
      <c r="D23" s="286">
        <f>D24+D25+D28+D34</f>
        <v>21632</v>
      </c>
      <c r="E23"/>
    </row>
    <row r="24" spans="1:5" ht="14.25" customHeight="1">
      <c r="A24" s="67" t="s">
        <v>904</v>
      </c>
      <c r="B24" s="70">
        <v>6</v>
      </c>
      <c r="C24" s="233">
        <f>'SA-R'!B666</f>
        <v>0</v>
      </c>
      <c r="D24" s="234">
        <f>'SA-R'!C666</f>
        <v>0</v>
      </c>
      <c r="E24"/>
    </row>
    <row r="25" spans="1:5" ht="14.25" customHeight="1">
      <c r="A25" s="67" t="s">
        <v>905</v>
      </c>
      <c r="B25" s="70" t="s">
        <v>980</v>
      </c>
      <c r="C25" s="233">
        <f>C26+C27</f>
        <v>391</v>
      </c>
      <c r="D25" s="234">
        <f>D26+D27</f>
        <v>593</v>
      </c>
      <c r="E25"/>
    </row>
    <row r="26" spans="1:5" ht="14.25" customHeight="1">
      <c r="A26" s="67" t="s">
        <v>228</v>
      </c>
      <c r="B26" s="70"/>
      <c r="C26" s="233">
        <f>'SA-R'!B671</f>
        <v>11</v>
      </c>
      <c r="D26" s="234">
        <f>'SA-R'!C671</f>
        <v>174</v>
      </c>
      <c r="E26"/>
    </row>
    <row r="27" spans="1:5" ht="14.25" customHeight="1">
      <c r="A27" s="67" t="s">
        <v>229</v>
      </c>
      <c r="B27" s="70"/>
      <c r="C27" s="233">
        <f>'SA-R'!B677</f>
        <v>380</v>
      </c>
      <c r="D27" s="234">
        <f>'SA-R'!C677</f>
        <v>419</v>
      </c>
      <c r="E27"/>
    </row>
    <row r="28" spans="1:5" ht="14.25" customHeight="1">
      <c r="A28" s="67" t="s">
        <v>230</v>
      </c>
      <c r="B28" s="70"/>
      <c r="C28" s="233">
        <f>C29+C33</f>
        <v>6066</v>
      </c>
      <c r="D28" s="234">
        <f>D29+D33</f>
        <v>21030</v>
      </c>
      <c r="E28"/>
    </row>
    <row r="29" spans="1:5" ht="14.25" customHeight="1">
      <c r="A29" s="67" t="s">
        <v>231</v>
      </c>
      <c r="B29" s="70">
        <v>9</v>
      </c>
      <c r="C29" s="233">
        <f>C30+C31+C32</f>
        <v>6066</v>
      </c>
      <c r="D29" s="234">
        <f>D30+D31+D32</f>
        <v>21030</v>
      </c>
      <c r="E29"/>
    </row>
    <row r="30" spans="1:5" ht="14.25" customHeight="1">
      <c r="A30" s="67" t="s">
        <v>232</v>
      </c>
      <c r="B30" s="70"/>
      <c r="C30" s="233">
        <f>'SA-R'!B774+'SA-R'!B783+'SA-R'!B792+'SA-R'!B801+'SA-R'!B810</f>
        <v>3334</v>
      </c>
      <c r="D30" s="234">
        <f>'SA-R'!C774+'SA-R'!C783+'SA-R'!C792+'SA-R'!C801+'SA-R'!C810</f>
        <v>6388</v>
      </c>
      <c r="E30"/>
    </row>
    <row r="31" spans="1:5" ht="14.25" customHeight="1">
      <c r="A31" s="67" t="s">
        <v>220</v>
      </c>
      <c r="B31" s="70"/>
      <c r="C31" s="233">
        <f>'SA-R'!B819</f>
        <v>189</v>
      </c>
      <c r="D31" s="234">
        <f>'SA-R'!C819</f>
        <v>6513</v>
      </c>
      <c r="E31"/>
    </row>
    <row r="32" spans="1:5" ht="14.25" customHeight="1">
      <c r="A32" s="67" t="s">
        <v>240</v>
      </c>
      <c r="B32" s="70"/>
      <c r="C32" s="233">
        <f>'SA-R'!B828</f>
        <v>2543</v>
      </c>
      <c r="D32" s="234">
        <f>'SA-R'!C828</f>
        <v>8129</v>
      </c>
      <c r="E32"/>
    </row>
    <row r="33" spans="1:5" ht="14.25" customHeight="1">
      <c r="A33" s="67" t="s">
        <v>241</v>
      </c>
      <c r="B33" s="70"/>
      <c r="C33" s="233">
        <f>'SA-R'!B942</f>
        <v>0</v>
      </c>
      <c r="D33" s="234">
        <f>'SA-R'!C942</f>
        <v>0</v>
      </c>
      <c r="E33"/>
    </row>
    <row r="34" spans="1:5" ht="14.25" customHeight="1">
      <c r="A34" s="67" t="s">
        <v>242</v>
      </c>
      <c r="B34" s="70">
        <v>10</v>
      </c>
      <c r="C34" s="233">
        <f>'SA-R'!B964</f>
        <v>4</v>
      </c>
      <c r="D34" s="234">
        <f>'SA-R'!C964</f>
        <v>9</v>
      </c>
      <c r="E34"/>
    </row>
    <row r="35" spans="1:5" ht="14.25" customHeight="1">
      <c r="A35" s="92" t="s">
        <v>243</v>
      </c>
      <c r="B35" s="70"/>
      <c r="C35" s="285">
        <f>C23+C5</f>
        <v>35539</v>
      </c>
      <c r="D35" s="286">
        <f>D23+D5</f>
        <v>53744</v>
      </c>
      <c r="E35"/>
    </row>
    <row r="36" spans="1:5" ht="14.25" customHeight="1">
      <c r="A36" s="292" t="s">
        <v>906</v>
      </c>
      <c r="B36" s="76"/>
      <c r="C36" s="237"/>
      <c r="D36" s="238"/>
      <c r="E36"/>
    </row>
    <row r="37" spans="1:5" ht="14.25" customHeight="1">
      <c r="A37" s="92" t="s">
        <v>907</v>
      </c>
      <c r="B37" s="70"/>
      <c r="C37" s="521">
        <f>SUM(C38:C46)</f>
        <v>33934</v>
      </c>
      <c r="D37" s="522">
        <f>SUM(D38:D46)</f>
        <v>51650</v>
      </c>
      <c r="E37"/>
    </row>
    <row r="38" spans="1:5" ht="14.25" customHeight="1">
      <c r="A38" s="74" t="s">
        <v>244</v>
      </c>
      <c r="B38" s="75">
        <v>12</v>
      </c>
      <c r="C38" s="235">
        <v>37800</v>
      </c>
      <c r="D38" s="236">
        <v>37800</v>
      </c>
      <c r="E38"/>
    </row>
    <row r="39" spans="1:5" ht="14.25" customHeight="1">
      <c r="A39" s="67" t="s">
        <v>257</v>
      </c>
      <c r="B39" s="70"/>
      <c r="C39" s="235"/>
      <c r="D39" s="236"/>
      <c r="E39"/>
    </row>
    <row r="40" spans="1:5" ht="14.25" customHeight="1">
      <c r="A40" s="67" t="s">
        <v>258</v>
      </c>
      <c r="B40" s="70">
        <v>13</v>
      </c>
      <c r="C40" s="235">
        <f>'no_13A-B'!A10</f>
        <v>0</v>
      </c>
      <c r="D40" s="236"/>
      <c r="E40"/>
    </row>
    <row r="41" spans="1:5" ht="14.25" customHeight="1">
      <c r="A41" s="67" t="s">
        <v>259</v>
      </c>
      <c r="B41" s="70">
        <v>14</v>
      </c>
      <c r="C41" s="235">
        <f>'SA-R'!B985</f>
        <v>22050</v>
      </c>
      <c r="D41" s="236">
        <f>'SA-R'!C985</f>
        <v>22050</v>
      </c>
      <c r="E41"/>
    </row>
    <row r="42" spans="1:5" ht="14.25" customHeight="1">
      <c r="A42" s="67" t="s">
        <v>260</v>
      </c>
      <c r="B42" s="70">
        <v>15</v>
      </c>
      <c r="C42" s="235">
        <f>'SA-R'!B997</f>
        <v>0</v>
      </c>
      <c r="D42" s="236">
        <f>'SA-R'!C997</f>
        <v>0</v>
      </c>
      <c r="E42"/>
    </row>
    <row r="43" spans="1:5" ht="14.25" customHeight="1">
      <c r="A43" s="77" t="s">
        <v>261</v>
      </c>
      <c r="B43" s="78">
        <v>16</v>
      </c>
      <c r="C43" s="523">
        <f>'SA-R'!B1005</f>
        <v>0</v>
      </c>
      <c r="D43" s="524">
        <f>'SA-R'!C1005</f>
        <v>0</v>
      </c>
      <c r="E43"/>
    </row>
    <row r="44" spans="1:5" ht="14.25" customHeight="1">
      <c r="A44" s="67" t="s">
        <v>262</v>
      </c>
      <c r="B44" s="70"/>
      <c r="C44" s="235">
        <v>-8199</v>
      </c>
      <c r="D44" s="236">
        <v>-5458</v>
      </c>
      <c r="E44"/>
    </row>
    <row r="45" spans="1:5" ht="14.25" customHeight="1">
      <c r="A45" s="67" t="s">
        <v>908</v>
      </c>
      <c r="B45" s="70"/>
      <c r="C45" s="235">
        <v>-17717</v>
      </c>
      <c r="D45" s="236">
        <v>-2742</v>
      </c>
      <c r="E45"/>
    </row>
    <row r="46" spans="1:5" ht="14.25" customHeight="1">
      <c r="A46" s="67" t="s">
        <v>263</v>
      </c>
      <c r="B46" s="70">
        <v>17</v>
      </c>
      <c r="C46" s="235">
        <f>'SA-R'!B1013</f>
        <v>0</v>
      </c>
      <c r="D46" s="236">
        <f>'SA-R'!C1013</f>
        <v>0</v>
      </c>
      <c r="E46"/>
    </row>
    <row r="47" spans="1:5" ht="14.25" customHeight="1">
      <c r="A47" s="92" t="s">
        <v>264</v>
      </c>
      <c r="B47" s="70"/>
      <c r="C47" s="521">
        <f>C48+C56+C59+C63</f>
        <v>1605</v>
      </c>
      <c r="D47" s="522">
        <f>D48+D56+D59+D63</f>
        <v>2094</v>
      </c>
      <c r="E47"/>
    </row>
    <row r="48" spans="1:5" ht="14.25" customHeight="1">
      <c r="A48" s="67" t="s">
        <v>265</v>
      </c>
      <c r="B48" s="70">
        <v>18</v>
      </c>
      <c r="C48" s="235">
        <f>C49+C50+C53</f>
        <v>1035</v>
      </c>
      <c r="D48" s="236">
        <f>D49+D50+D53</f>
        <v>668</v>
      </c>
      <c r="E48"/>
    </row>
    <row r="49" spans="1:5" ht="14.25" customHeight="1">
      <c r="A49" s="67" t="s">
        <v>266</v>
      </c>
      <c r="B49" s="70"/>
      <c r="C49" s="235">
        <f>'SA-R'!B1042</f>
        <v>160</v>
      </c>
      <c r="D49" s="236">
        <f>'SA-R'!C1042</f>
        <v>199</v>
      </c>
      <c r="E49"/>
    </row>
    <row r="50" spans="1:5" ht="14.25" customHeight="1">
      <c r="A50" s="67" t="s">
        <v>267</v>
      </c>
      <c r="B50" s="70"/>
      <c r="C50" s="233">
        <f>C51+C52</f>
        <v>0</v>
      </c>
      <c r="D50" s="234">
        <f>D51+D52</f>
        <v>0</v>
      </c>
      <c r="E50"/>
    </row>
    <row r="51" spans="1:5" ht="14.25" customHeight="1">
      <c r="A51" s="67" t="s">
        <v>268</v>
      </c>
      <c r="B51" s="70"/>
      <c r="C51" s="233">
        <f>'SA-R'!B1062</f>
        <v>0</v>
      </c>
      <c r="D51" s="234">
        <f>'SA-R'!C1062</f>
        <v>0</v>
      </c>
      <c r="E51"/>
    </row>
    <row r="52" spans="1:5" ht="14.25" customHeight="1">
      <c r="A52" s="67" t="s">
        <v>269</v>
      </c>
      <c r="B52" s="70"/>
      <c r="C52" s="235">
        <f>'SA-R'!B1076</f>
        <v>0</v>
      </c>
      <c r="D52" s="236">
        <f>'SA-R'!C1076</f>
        <v>0</v>
      </c>
      <c r="E52"/>
    </row>
    <row r="53" spans="1:5" ht="14.25" customHeight="1">
      <c r="A53" s="67" t="s">
        <v>270</v>
      </c>
      <c r="B53" s="70"/>
      <c r="C53" s="235">
        <f>C54+C55</f>
        <v>875</v>
      </c>
      <c r="D53" s="236">
        <f>D54+D55</f>
        <v>469</v>
      </c>
      <c r="E53"/>
    </row>
    <row r="54" spans="1:5" ht="14.25" customHeight="1">
      <c r="A54" s="67" t="s">
        <v>271</v>
      </c>
      <c r="B54" s="70"/>
      <c r="C54" s="235">
        <f>'SA-R'!B1090</f>
        <v>0</v>
      </c>
      <c r="D54" s="236">
        <f>'SA-R'!C1090</f>
        <v>0</v>
      </c>
      <c r="E54"/>
    </row>
    <row r="55" spans="1:5" ht="14.25" customHeight="1">
      <c r="A55" s="67" t="s">
        <v>272</v>
      </c>
      <c r="B55" s="70"/>
      <c r="C55" s="235">
        <f>'SA-R'!B1105</f>
        <v>875</v>
      </c>
      <c r="D55" s="236">
        <f>'SA-R'!C1105</f>
        <v>469</v>
      </c>
      <c r="E55"/>
    </row>
    <row r="56" spans="1:5" ht="14.25" customHeight="1">
      <c r="A56" s="67" t="s">
        <v>273</v>
      </c>
      <c r="B56" s="70">
        <v>19</v>
      </c>
      <c r="C56" s="235">
        <f>C57+C58</f>
        <v>0</v>
      </c>
      <c r="D56" s="236">
        <f>D57+D58</f>
        <v>0</v>
      </c>
      <c r="E56"/>
    </row>
    <row r="57" spans="1:5" ht="14.25" customHeight="1">
      <c r="A57" s="67" t="s">
        <v>274</v>
      </c>
      <c r="B57" s="70"/>
      <c r="C57" s="235">
        <f>'SA-R'!B1111+'SA-R'!B1119+'SA-R'!B1127+'SA-R'!B1135+'SA-R'!B1143</f>
        <v>0</v>
      </c>
      <c r="D57" s="236">
        <f>'SA-R'!C1111+'SA-R'!C1119+'SA-R'!C1127+'SA-R'!C1135+'SA-R'!C1143</f>
        <v>0</v>
      </c>
      <c r="E57"/>
    </row>
    <row r="58" spans="1:5" ht="14.25" customHeight="1">
      <c r="A58" s="67" t="s">
        <v>275</v>
      </c>
      <c r="B58" s="70"/>
      <c r="C58" s="235">
        <f>'SA-R'!B1151</f>
        <v>0</v>
      </c>
      <c r="D58" s="236">
        <f>'SA-R'!C1151</f>
        <v>0</v>
      </c>
      <c r="E58"/>
    </row>
    <row r="59" spans="1:5" ht="14.25" customHeight="1">
      <c r="A59" s="67" t="s">
        <v>276</v>
      </c>
      <c r="B59" s="70">
        <v>20</v>
      </c>
      <c r="C59" s="235">
        <f>SUM(C60:C62)</f>
        <v>570</v>
      </c>
      <c r="D59" s="236">
        <f>SUM(D60:D62)</f>
        <v>1376</v>
      </c>
      <c r="E59"/>
    </row>
    <row r="60" spans="1:5" ht="14.25" customHeight="1">
      <c r="A60" s="67" t="s">
        <v>277</v>
      </c>
      <c r="B60" s="70"/>
      <c r="C60" s="235">
        <f>'SA-R'!B1183+'SA-R'!B1197+'SA-R'!B1211+'SA-R'!B1225+'SA-R'!B1239</f>
        <v>180</v>
      </c>
      <c r="D60" s="236">
        <f>'SA-R'!C1183+'SA-R'!C1197+'SA-R'!C1211+'SA-R'!C1225+'SA-R'!C1239</f>
        <v>22</v>
      </c>
      <c r="E60"/>
    </row>
    <row r="61" spans="1:5" ht="14.25" customHeight="1">
      <c r="A61" s="67" t="s">
        <v>278</v>
      </c>
      <c r="B61" s="70"/>
      <c r="C61" s="235">
        <f>'SA-R'!B1253</f>
        <v>390</v>
      </c>
      <c r="D61" s="236">
        <f>'SA-R'!C1253</f>
        <v>1354</v>
      </c>
      <c r="E61"/>
    </row>
    <row r="62" spans="1:5" ht="14.25" customHeight="1">
      <c r="A62" s="67" t="s">
        <v>279</v>
      </c>
      <c r="B62" s="70"/>
      <c r="C62" s="235">
        <f>'SA-R'!B1270</f>
        <v>0</v>
      </c>
      <c r="D62" s="236">
        <f>'SA-R'!C1270</f>
        <v>0</v>
      </c>
      <c r="E62"/>
    </row>
    <row r="63" spans="1:5" ht="14.25" customHeight="1">
      <c r="A63" s="67" t="s">
        <v>280</v>
      </c>
      <c r="B63" s="70">
        <v>21</v>
      </c>
      <c r="C63" s="235">
        <f>C64+C65</f>
        <v>0</v>
      </c>
      <c r="D63" s="236">
        <f>D64+D65</f>
        <v>50</v>
      </c>
      <c r="E63"/>
    </row>
    <row r="64" spans="1:5" ht="14.25" customHeight="1">
      <c r="A64" s="67" t="s">
        <v>281</v>
      </c>
      <c r="B64" s="70"/>
      <c r="C64" s="233">
        <f>'SA-R'!B1293</f>
        <v>0</v>
      </c>
      <c r="D64" s="234">
        <f>'SA-R'!C1293</f>
        <v>0</v>
      </c>
      <c r="E64"/>
    </row>
    <row r="65" spans="1:5" ht="14.25" customHeight="1">
      <c r="A65" s="67" t="s">
        <v>282</v>
      </c>
      <c r="B65" s="70"/>
      <c r="C65" s="233">
        <f>C66+C67</f>
        <v>0</v>
      </c>
      <c r="D65" s="234">
        <f>D66+D67</f>
        <v>50</v>
      </c>
      <c r="E65"/>
    </row>
    <row r="66" spans="1:5" ht="14.25" customHeight="1">
      <c r="A66" s="67" t="s">
        <v>271</v>
      </c>
      <c r="B66" s="70"/>
      <c r="C66" s="233">
        <f>'SA-R'!B1299+'SA-R'!B1308</f>
        <v>0</v>
      </c>
      <c r="D66" s="234">
        <f>'SA-R'!C1299+'SA-R'!C1308</f>
        <v>0</v>
      </c>
      <c r="E66"/>
    </row>
    <row r="67" spans="1:5" ht="14.25" customHeight="1">
      <c r="A67" s="67" t="s">
        <v>272</v>
      </c>
      <c r="B67" s="70"/>
      <c r="C67" s="233">
        <f>'SA-R'!B1302+'SA-R'!B1309</f>
        <v>0</v>
      </c>
      <c r="D67" s="234">
        <f>'SA-R'!C1302+'SA-R'!C1309</f>
        <v>50</v>
      </c>
      <c r="E67"/>
    </row>
    <row r="68" spans="1:5" ht="14.25" customHeight="1">
      <c r="A68" s="92" t="s">
        <v>283</v>
      </c>
      <c r="B68" s="70"/>
      <c r="C68" s="285">
        <f>C47+C37</f>
        <v>35539</v>
      </c>
      <c r="D68" s="286">
        <f>D47+D37</f>
        <v>53744</v>
      </c>
      <c r="E68"/>
    </row>
    <row r="69" spans="1:5" ht="11.25" customHeight="1">
      <c r="A69" s="79"/>
      <c r="B69" s="80"/>
      <c r="C69" s="239"/>
      <c r="D69" s="544"/>
      <c r="E69"/>
    </row>
    <row r="70" spans="1:5" ht="14.25" customHeight="1">
      <c r="A70" s="92" t="s">
        <v>909</v>
      </c>
      <c r="B70" s="70"/>
      <c r="C70" s="233">
        <f>C37</f>
        <v>33934</v>
      </c>
      <c r="D70" s="234">
        <f>D37</f>
        <v>51650</v>
      </c>
      <c r="E70"/>
    </row>
    <row r="71" spans="1:5" ht="14.25" customHeight="1">
      <c r="A71" s="92" t="s">
        <v>910</v>
      </c>
      <c r="B71" s="70"/>
      <c r="C71" s="233">
        <v>37800000</v>
      </c>
      <c r="D71" s="234">
        <v>37800000</v>
      </c>
      <c r="E71"/>
    </row>
    <row r="72" spans="1:5" ht="14.25" customHeight="1">
      <c r="A72" s="92" t="s">
        <v>911</v>
      </c>
      <c r="B72" s="70">
        <v>22</v>
      </c>
      <c r="C72" s="71">
        <f>C70/C71*1000</f>
        <v>0.8977248677248677</v>
      </c>
      <c r="D72" s="72">
        <f>D70/D71*1000</f>
        <v>1.3664021164021163</v>
      </c>
      <c r="E72"/>
    </row>
    <row r="73" spans="1:5" ht="14.25" customHeight="1">
      <c r="A73" s="92" t="s">
        <v>284</v>
      </c>
      <c r="B73" s="70"/>
      <c r="C73" s="233"/>
      <c r="D73" s="234"/>
      <c r="E73"/>
    </row>
    <row r="74" spans="1:5" ht="14.25" customHeight="1" thickBot="1">
      <c r="A74" s="93" t="s">
        <v>912</v>
      </c>
      <c r="B74" s="81">
        <v>22</v>
      </c>
      <c r="C74" s="82"/>
      <c r="D74" s="83"/>
      <c r="E74"/>
    </row>
    <row r="75" spans="1:5" ht="9.75" customHeight="1">
      <c r="A75" s="1"/>
      <c r="B75" s="84"/>
      <c r="C75" s="242"/>
      <c r="D75" s="545"/>
      <c r="E75"/>
    </row>
    <row r="76" spans="1:5" ht="13.5" customHeight="1" thickBot="1">
      <c r="A76" s="14"/>
      <c r="B76" s="85"/>
      <c r="C76" s="243"/>
      <c r="D76" s="546"/>
      <c r="E76"/>
    </row>
    <row r="77" spans="1:5" ht="6" customHeight="1" hidden="1" thickBot="1">
      <c r="A77" s="1"/>
      <c r="B77" s="1"/>
      <c r="C77" s="243"/>
      <c r="D77" s="546"/>
      <c r="E77"/>
    </row>
    <row r="78" spans="1:5" ht="21" customHeight="1">
      <c r="A78" s="293" t="s">
        <v>549</v>
      </c>
      <c r="B78" s="86" t="s">
        <v>902</v>
      </c>
      <c r="C78" s="287" t="s">
        <v>293</v>
      </c>
      <c r="D78" s="547">
        <v>2001</v>
      </c>
      <c r="E78"/>
    </row>
    <row r="79" spans="1:5" ht="14.25" customHeight="1">
      <c r="A79" s="67" t="s">
        <v>285</v>
      </c>
      <c r="B79" s="87">
        <v>23</v>
      </c>
      <c r="C79" s="233">
        <f>C80+C83</f>
        <v>0</v>
      </c>
      <c r="D79" s="234">
        <f>D80+D83</f>
        <v>0</v>
      </c>
      <c r="E79"/>
    </row>
    <row r="80" spans="1:5" ht="14.25" customHeight="1">
      <c r="A80" s="88" t="s">
        <v>286</v>
      </c>
      <c r="B80" s="89"/>
      <c r="C80" s="233">
        <f>C81+C82</f>
        <v>0</v>
      </c>
      <c r="D80" s="234">
        <f>D81+D82</f>
        <v>0</v>
      </c>
      <c r="E80"/>
    </row>
    <row r="81" spans="1:5" ht="14.25" customHeight="1">
      <c r="A81" s="67" t="s">
        <v>294</v>
      </c>
      <c r="B81" s="87"/>
      <c r="C81" s="233">
        <f>'SA-R'!B1322</f>
        <v>0</v>
      </c>
      <c r="D81" s="234">
        <f>'SA-R'!C1322</f>
        <v>0</v>
      </c>
      <c r="E81"/>
    </row>
    <row r="82" spans="1:5" ht="14.25" customHeight="1">
      <c r="A82" s="67" t="s">
        <v>936</v>
      </c>
      <c r="B82" s="87"/>
      <c r="C82" s="233">
        <f>'SA-R'!B1328</f>
        <v>0</v>
      </c>
      <c r="D82" s="234">
        <f>'SA-R'!C1328</f>
        <v>0</v>
      </c>
      <c r="E82"/>
    </row>
    <row r="83" spans="1:5" ht="14.25" customHeight="1">
      <c r="A83" s="67" t="s">
        <v>287</v>
      </c>
      <c r="B83" s="87"/>
      <c r="C83" s="233">
        <f>C84+C85</f>
        <v>0</v>
      </c>
      <c r="D83" s="234">
        <f>D84+D85</f>
        <v>0</v>
      </c>
      <c r="E83"/>
    </row>
    <row r="84" spans="1:5" ht="14.25" customHeight="1">
      <c r="A84" s="67" t="s">
        <v>294</v>
      </c>
      <c r="B84" s="87"/>
      <c r="C84" s="233"/>
      <c r="D84" s="234"/>
      <c r="E84"/>
    </row>
    <row r="85" spans="1:5" ht="14.25" customHeight="1">
      <c r="A85" s="67" t="s">
        <v>936</v>
      </c>
      <c r="B85" s="87"/>
      <c r="C85" s="233"/>
      <c r="D85" s="234"/>
      <c r="E85"/>
    </row>
    <row r="86" spans="1:5" ht="14.25" customHeight="1">
      <c r="A86" s="67" t="s">
        <v>288</v>
      </c>
      <c r="B86" s="70">
        <v>23</v>
      </c>
      <c r="C86" s="233">
        <f>C87+C90</f>
        <v>0</v>
      </c>
      <c r="D86" s="234">
        <f>D87+D90</f>
        <v>2000</v>
      </c>
      <c r="E86"/>
    </row>
    <row r="87" spans="1:5" ht="14.25" customHeight="1">
      <c r="A87" s="67" t="s">
        <v>289</v>
      </c>
      <c r="B87" s="70"/>
      <c r="C87" s="233">
        <f>C88+C89</f>
        <v>0</v>
      </c>
      <c r="D87" s="234">
        <f>D88+D89</f>
        <v>2000</v>
      </c>
      <c r="E87"/>
    </row>
    <row r="88" spans="1:5" ht="14.25" customHeight="1">
      <c r="A88" s="67" t="s">
        <v>295</v>
      </c>
      <c r="B88" s="70"/>
      <c r="C88" s="233"/>
      <c r="D88" s="234">
        <f>'SA-R'!C1347</f>
        <v>0</v>
      </c>
      <c r="E88"/>
    </row>
    <row r="89" spans="1:5" ht="14.25" customHeight="1">
      <c r="A89" s="487" t="s">
        <v>138</v>
      </c>
      <c r="B89" s="70"/>
      <c r="C89" s="233"/>
      <c r="D89" s="234">
        <v>2000</v>
      </c>
      <c r="E89"/>
    </row>
    <row r="90" spans="1:5" ht="14.25" customHeight="1">
      <c r="A90" s="67" t="s">
        <v>290</v>
      </c>
      <c r="B90" s="70"/>
      <c r="C90" s="233">
        <f>C91+C92</f>
        <v>0</v>
      </c>
      <c r="D90" s="234">
        <f>D91+D92</f>
        <v>0</v>
      </c>
      <c r="E90"/>
    </row>
    <row r="91" spans="1:5" ht="14.25" customHeight="1">
      <c r="A91" s="67" t="s">
        <v>295</v>
      </c>
      <c r="B91" s="70"/>
      <c r="C91" s="233"/>
      <c r="D91" s="234">
        <v>0</v>
      </c>
      <c r="E91"/>
    </row>
    <row r="92" spans="1:5" ht="14.25" customHeight="1">
      <c r="A92" s="67" t="s">
        <v>936</v>
      </c>
      <c r="B92" s="70"/>
      <c r="C92" s="233">
        <f>'SA-R'!B1353</f>
        <v>0</v>
      </c>
      <c r="D92" s="234"/>
      <c r="E92"/>
    </row>
    <row r="93" spans="1:5" ht="14.25" customHeight="1">
      <c r="A93" s="67" t="s">
        <v>291</v>
      </c>
      <c r="B93" s="70"/>
      <c r="C93" s="233">
        <f>C94</f>
        <v>1400</v>
      </c>
      <c r="D93" s="234">
        <f>D94</f>
        <v>1722</v>
      </c>
      <c r="E93"/>
    </row>
    <row r="94" spans="1:5" ht="14.25" customHeight="1">
      <c r="A94" s="67" t="s">
        <v>139</v>
      </c>
      <c r="B94" s="70"/>
      <c r="C94" s="233">
        <v>1400</v>
      </c>
      <c r="D94" s="234">
        <v>1722</v>
      </c>
      <c r="E94"/>
    </row>
    <row r="95" spans="1:5" ht="14.25" customHeight="1" thickBot="1">
      <c r="A95" s="93" t="s">
        <v>292</v>
      </c>
      <c r="B95" s="81"/>
      <c r="C95" s="240">
        <f>C79+C86+C93</f>
        <v>1400</v>
      </c>
      <c r="D95" s="241">
        <f>D79+D86+D93</f>
        <v>3722</v>
      </c>
      <c r="E95"/>
    </row>
    <row r="96" spans="1:5" ht="14.25">
      <c r="A96" s="1"/>
      <c r="B96" s="84"/>
      <c r="C96" s="242"/>
      <c r="D96" s="242"/>
      <c r="E96" s="242"/>
    </row>
    <row r="97" spans="1:5" ht="14.25">
      <c r="A97" s="1"/>
      <c r="B97" s="84"/>
      <c r="C97" s="242"/>
      <c r="D97" s="242"/>
      <c r="E97" s="242"/>
    </row>
    <row r="98" spans="1:5" ht="14.25">
      <c r="A98" s="1"/>
      <c r="B98" s="84"/>
      <c r="C98" s="242"/>
      <c r="D98" s="242"/>
      <c r="E98" s="242"/>
    </row>
    <row r="99" spans="1:5" ht="14.25">
      <c r="A99" s="1"/>
      <c r="B99" s="84"/>
      <c r="C99" s="242"/>
      <c r="D99" s="242"/>
      <c r="E99" s="242"/>
    </row>
    <row r="100" spans="1:5" ht="14.25">
      <c r="A100" s="1"/>
      <c r="B100" s="84"/>
      <c r="C100" s="242"/>
      <c r="D100" s="242"/>
      <c r="E100" s="242"/>
    </row>
    <row r="101" spans="1:5" ht="14.25">
      <c r="A101" s="1"/>
      <c r="B101" s="84"/>
      <c r="C101" s="242"/>
      <c r="D101" s="242"/>
      <c r="E101" s="242"/>
    </row>
    <row r="102" spans="1:5" ht="14.25">
      <c r="A102" s="1"/>
      <c r="B102" s="84"/>
      <c r="C102" s="242"/>
      <c r="D102" s="242"/>
      <c r="E102" s="242"/>
    </row>
    <row r="103" spans="1:5" ht="14.25">
      <c r="A103" s="1"/>
      <c r="B103" s="84"/>
      <c r="C103" s="242"/>
      <c r="D103" s="242"/>
      <c r="E103" s="242"/>
    </row>
    <row r="104" spans="1:5" ht="14.25">
      <c r="A104" s="1"/>
      <c r="B104" s="84"/>
      <c r="C104" s="242"/>
      <c r="D104" s="242"/>
      <c r="E104" s="242"/>
    </row>
    <row r="105" spans="1:5" ht="14.25">
      <c r="A105" s="1"/>
      <c r="B105" s="84"/>
      <c r="C105" s="242"/>
      <c r="D105" s="242"/>
      <c r="E105" s="242"/>
    </row>
    <row r="106" spans="1:5" ht="14.25">
      <c r="A106" s="1"/>
      <c r="B106" s="84"/>
      <c r="C106" s="242"/>
      <c r="D106" s="242"/>
      <c r="E106" s="242"/>
    </row>
    <row r="107" spans="1:5" ht="14.25">
      <c r="A107" s="1"/>
      <c r="B107" s="84"/>
      <c r="C107" s="242"/>
      <c r="D107" s="242"/>
      <c r="E107" s="242"/>
    </row>
    <row r="108" spans="1:5" ht="14.25">
      <c r="A108" s="1"/>
      <c r="B108" s="84"/>
      <c r="C108" s="242"/>
      <c r="D108" s="242"/>
      <c r="E108" s="242"/>
    </row>
    <row r="109" spans="1:5" ht="14.25">
      <c r="A109" s="1"/>
      <c r="B109" s="84"/>
      <c r="C109" s="242"/>
      <c r="D109" s="242"/>
      <c r="E109" s="242"/>
    </row>
    <row r="110" spans="1:5" ht="14.25">
      <c r="A110" s="1"/>
      <c r="B110" s="84"/>
      <c r="C110" s="242"/>
      <c r="D110" s="242"/>
      <c r="E110" s="242"/>
    </row>
    <row r="111" spans="1:5" ht="14.25">
      <c r="A111" s="1"/>
      <c r="B111" s="84"/>
      <c r="C111" s="242"/>
      <c r="D111" s="242"/>
      <c r="E111" s="242"/>
    </row>
    <row r="112" spans="1:5" ht="14.25">
      <c r="A112" s="1"/>
      <c r="B112" s="84"/>
      <c r="C112" s="242"/>
      <c r="D112" s="242"/>
      <c r="E112" s="242"/>
    </row>
    <row r="113" spans="1:5" ht="14.25">
      <c r="A113" s="1"/>
      <c r="B113" s="84"/>
      <c r="C113" s="242"/>
      <c r="D113" s="242"/>
      <c r="E113" s="242"/>
    </row>
    <row r="114" spans="1:5" ht="14.25">
      <c r="A114" s="1"/>
      <c r="B114" s="84"/>
      <c r="C114" s="242"/>
      <c r="D114" s="242"/>
      <c r="E114" s="242"/>
    </row>
    <row r="115" spans="1:5" ht="14.25">
      <c r="A115" s="1"/>
      <c r="B115" s="84"/>
      <c r="C115" s="242"/>
      <c r="D115" s="242"/>
      <c r="E115" s="242"/>
    </row>
    <row r="116" spans="1:5" ht="14.25">
      <c r="A116" s="1"/>
      <c r="B116" s="84"/>
      <c r="C116" s="242"/>
      <c r="D116" s="242"/>
      <c r="E116" s="242"/>
    </row>
    <row r="117" spans="1:5" ht="14.25">
      <c r="A117" s="1"/>
      <c r="B117" s="84"/>
      <c r="C117" s="242"/>
      <c r="D117" s="242"/>
      <c r="E117" s="242"/>
    </row>
    <row r="118" spans="1:5" ht="14.25">
      <c r="A118" s="1"/>
      <c r="B118" s="84"/>
      <c r="C118" s="242"/>
      <c r="D118" s="242"/>
      <c r="E118" s="242"/>
    </row>
    <row r="119" spans="1:5" ht="14.25">
      <c r="A119" s="1"/>
      <c r="B119" s="84"/>
      <c r="C119" s="242"/>
      <c r="D119" s="242"/>
      <c r="E119" s="242"/>
    </row>
    <row r="120" spans="1:5" ht="14.25">
      <c r="A120" s="1"/>
      <c r="B120" s="84"/>
      <c r="C120" s="242"/>
      <c r="D120" s="242"/>
      <c r="E120" s="242"/>
    </row>
    <row r="121" spans="1:5" ht="14.25">
      <c r="A121" s="1"/>
      <c r="B121" s="84"/>
      <c r="C121" s="242"/>
      <c r="D121" s="242"/>
      <c r="E121" s="242"/>
    </row>
    <row r="122" spans="1:5" ht="14.25">
      <c r="A122" s="1"/>
      <c r="B122" s="84"/>
      <c r="C122" s="242"/>
      <c r="D122" s="242"/>
      <c r="E122" s="242"/>
    </row>
    <row r="123" spans="1:5" ht="14.25">
      <c r="A123" s="1"/>
      <c r="B123" s="84"/>
      <c r="C123" s="242"/>
      <c r="D123" s="242"/>
      <c r="E123" s="242"/>
    </row>
    <row r="124" spans="1:5" ht="14.25">
      <c r="A124" s="1"/>
      <c r="B124" s="84"/>
      <c r="C124" s="242"/>
      <c r="D124" s="242"/>
      <c r="E124" s="242"/>
    </row>
    <row r="125" spans="1:5" ht="14.25">
      <c r="A125" s="1"/>
      <c r="B125" s="84"/>
      <c r="C125" s="242"/>
      <c r="D125" s="242"/>
      <c r="E125" s="242"/>
    </row>
    <row r="126" spans="1:5" ht="14.25">
      <c r="A126" s="1"/>
      <c r="B126" s="84"/>
      <c r="C126" s="242"/>
      <c r="D126" s="242"/>
      <c r="E126" s="242"/>
    </row>
    <row r="127" spans="1:5" ht="14.25">
      <c r="A127" s="1"/>
      <c r="B127" s="84"/>
      <c r="C127" s="242"/>
      <c r="D127" s="242"/>
      <c r="E127" s="242"/>
    </row>
    <row r="128" spans="1:5" ht="14.25">
      <c r="A128" s="1"/>
      <c r="B128" s="84"/>
      <c r="C128" s="242"/>
      <c r="D128" s="242"/>
      <c r="E128" s="242"/>
    </row>
    <row r="129" spans="1:5" ht="14.25">
      <c r="A129" s="1"/>
      <c r="B129" s="84"/>
      <c r="C129" s="242"/>
      <c r="D129" s="242"/>
      <c r="E129" s="242"/>
    </row>
    <row r="130" spans="1:5" ht="14.25">
      <c r="A130" s="1"/>
      <c r="B130" s="84"/>
      <c r="C130" s="242"/>
      <c r="D130" s="242"/>
      <c r="E130" s="242"/>
    </row>
    <row r="131" spans="1:5" ht="14.25">
      <c r="A131" s="1"/>
      <c r="B131" s="84"/>
      <c r="C131" s="242"/>
      <c r="D131" s="242"/>
      <c r="E131" s="242"/>
    </row>
    <row r="132" spans="1:5" ht="14.25">
      <c r="A132" s="1"/>
      <c r="B132" s="84"/>
      <c r="C132" s="242"/>
      <c r="D132" s="242"/>
      <c r="E132" s="242"/>
    </row>
    <row r="133" spans="1:5" ht="14.25">
      <c r="A133" s="1"/>
      <c r="B133" s="84"/>
      <c r="C133" s="242"/>
      <c r="D133" s="242"/>
      <c r="E133" s="242"/>
    </row>
    <row r="134" spans="1:5" ht="14.25">
      <c r="A134" s="1"/>
      <c r="B134" s="84"/>
      <c r="C134" s="242"/>
      <c r="D134" s="242"/>
      <c r="E134" s="242"/>
    </row>
    <row r="135" spans="1:5" ht="14.25">
      <c r="A135" s="1"/>
      <c r="B135" s="84"/>
      <c r="C135" s="242"/>
      <c r="D135" s="242"/>
      <c r="E135" s="242"/>
    </row>
    <row r="136" spans="1:5" ht="14.25">
      <c r="A136" s="1"/>
      <c r="B136" s="84"/>
      <c r="C136" s="242"/>
      <c r="D136" s="242"/>
      <c r="E136" s="242"/>
    </row>
    <row r="137" spans="1:5" ht="14.25">
      <c r="A137" s="1"/>
      <c r="B137" s="84"/>
      <c r="C137" s="242"/>
      <c r="D137" s="242"/>
      <c r="E137" s="242"/>
    </row>
    <row r="138" spans="1:5" ht="14.25">
      <c r="A138" s="1"/>
      <c r="B138" s="84"/>
      <c r="C138" s="242"/>
      <c r="D138" s="242"/>
      <c r="E138" s="242"/>
    </row>
    <row r="139" spans="1:5" ht="14.25">
      <c r="A139" s="1"/>
      <c r="B139" s="84"/>
      <c r="C139" s="242"/>
      <c r="D139" s="242"/>
      <c r="E139" s="242"/>
    </row>
    <row r="140" spans="1:5" ht="14.25">
      <c r="A140" s="1"/>
      <c r="B140" s="84"/>
      <c r="C140" s="242"/>
      <c r="D140" s="242"/>
      <c r="E140" s="242"/>
    </row>
    <row r="141" spans="1:5" ht="14.25">
      <c r="A141" s="1"/>
      <c r="B141" s="84"/>
      <c r="C141" s="242"/>
      <c r="D141" s="242"/>
      <c r="E141" s="242"/>
    </row>
    <row r="142" spans="1:5" ht="14.25">
      <c r="A142" s="1"/>
      <c r="B142" s="84"/>
      <c r="C142" s="242"/>
      <c r="D142" s="242"/>
      <c r="E142" s="242"/>
    </row>
    <row r="143" spans="1:5" ht="14.25">
      <c r="A143" s="1"/>
      <c r="B143" s="84"/>
      <c r="C143" s="242"/>
      <c r="D143" s="242"/>
      <c r="E143" s="242"/>
    </row>
    <row r="144" spans="1:5" ht="14.25">
      <c r="A144" s="1"/>
      <c r="B144" s="84"/>
      <c r="C144" s="242"/>
      <c r="D144" s="242"/>
      <c r="E144" s="242"/>
    </row>
    <row r="145" spans="1:5" ht="14.25">
      <c r="A145" s="1"/>
      <c r="B145" s="84"/>
      <c r="C145" s="242"/>
      <c r="D145" s="242"/>
      <c r="E145" s="242"/>
    </row>
    <row r="146" spans="1:5" ht="14.25">
      <c r="A146" s="1"/>
      <c r="B146" s="84"/>
      <c r="C146" s="242"/>
      <c r="D146" s="242"/>
      <c r="E146" s="242"/>
    </row>
    <row r="147" spans="1:5" ht="14.25">
      <c r="A147" s="1"/>
      <c r="B147" s="84"/>
      <c r="C147" s="242"/>
      <c r="D147" s="242"/>
      <c r="E147" s="242"/>
    </row>
    <row r="148" spans="1:5" ht="14.25">
      <c r="A148" s="1"/>
      <c r="B148" s="84"/>
      <c r="C148" s="242"/>
      <c r="D148" s="242"/>
      <c r="E148" s="242"/>
    </row>
    <row r="149" spans="1:5" ht="14.25">
      <c r="A149" s="1"/>
      <c r="B149" s="84"/>
      <c r="C149" s="242"/>
      <c r="D149" s="242"/>
      <c r="E149" s="242"/>
    </row>
    <row r="150" spans="1:5" ht="14.25">
      <c r="A150" s="1"/>
      <c r="B150" s="84"/>
      <c r="C150" s="242"/>
      <c r="D150" s="242"/>
      <c r="E150" s="242"/>
    </row>
    <row r="151" spans="1:5" ht="14.25">
      <c r="A151" s="1"/>
      <c r="B151" s="84"/>
      <c r="C151" s="242"/>
      <c r="D151" s="242"/>
      <c r="E151" s="242"/>
    </row>
    <row r="152" spans="1:5" ht="14.25">
      <c r="A152" s="1"/>
      <c r="B152" s="84"/>
      <c r="C152" s="242"/>
      <c r="D152" s="242"/>
      <c r="E152" s="242"/>
    </row>
    <row r="153" spans="1:5" ht="14.25">
      <c r="A153" s="1"/>
      <c r="B153" s="84"/>
      <c r="C153" s="242"/>
      <c r="D153" s="242"/>
      <c r="E153" s="242"/>
    </row>
    <row r="154" spans="1:5" ht="14.25">
      <c r="A154" s="1"/>
      <c r="B154" s="84"/>
      <c r="C154" s="242"/>
      <c r="D154" s="242"/>
      <c r="E154" s="242"/>
    </row>
    <row r="155" spans="1:5" ht="14.25">
      <c r="A155" s="1"/>
      <c r="B155" s="84"/>
      <c r="C155" s="242"/>
      <c r="D155" s="242"/>
      <c r="E155" s="242"/>
    </row>
    <row r="156" spans="1:5" ht="14.25">
      <c r="A156" s="1"/>
      <c r="B156" s="84"/>
      <c r="C156" s="242"/>
      <c r="D156" s="242"/>
      <c r="E156" s="242"/>
    </row>
    <row r="157" spans="1:5" ht="14.25">
      <c r="A157" s="1"/>
      <c r="B157" s="84"/>
      <c r="C157" s="242"/>
      <c r="D157" s="242"/>
      <c r="E157" s="242"/>
    </row>
    <row r="158" spans="1:5" ht="14.25">
      <c r="A158" s="1"/>
      <c r="B158" s="84"/>
      <c r="C158" s="242"/>
      <c r="D158" s="242"/>
      <c r="E158" s="242"/>
    </row>
    <row r="159" spans="1:5" ht="14.25">
      <c r="A159" s="1"/>
      <c r="B159" s="84"/>
      <c r="C159" s="242"/>
      <c r="D159" s="242"/>
      <c r="E159" s="242"/>
    </row>
    <row r="160" spans="1:5" ht="14.25">
      <c r="A160" s="1"/>
      <c r="B160" s="84"/>
      <c r="C160" s="242"/>
      <c r="D160" s="242"/>
      <c r="E160" s="242"/>
    </row>
    <row r="161" spans="1:5" ht="14.25">
      <c r="A161" s="1"/>
      <c r="B161" s="84"/>
      <c r="C161" s="242"/>
      <c r="D161" s="242"/>
      <c r="E161" s="242"/>
    </row>
    <row r="162" spans="1:5" ht="14.25">
      <c r="A162" s="1"/>
      <c r="B162" s="84"/>
      <c r="C162" s="242"/>
      <c r="D162" s="242"/>
      <c r="E162" s="242"/>
    </row>
    <row r="163" spans="1:5" ht="14.25">
      <c r="A163" s="1"/>
      <c r="B163" s="84"/>
      <c r="C163" s="242"/>
      <c r="D163" s="242"/>
      <c r="E163" s="242"/>
    </row>
    <row r="164" spans="1:5" ht="14.25">
      <c r="A164" s="1"/>
      <c r="B164" s="84"/>
      <c r="C164" s="242"/>
      <c r="D164" s="242"/>
      <c r="E164" s="242"/>
    </row>
    <row r="165" spans="1:5" ht="14.25">
      <c r="A165" s="1"/>
      <c r="B165" s="84"/>
      <c r="C165" s="242"/>
      <c r="D165" s="242"/>
      <c r="E165" s="242"/>
    </row>
    <row r="166" spans="1:5" ht="14.25">
      <c r="A166" s="1"/>
      <c r="B166" s="84"/>
      <c r="C166" s="242"/>
      <c r="D166" s="242"/>
      <c r="E166" s="242"/>
    </row>
    <row r="167" spans="1:5" ht="14.25">
      <c r="A167" s="1"/>
      <c r="B167" s="84"/>
      <c r="C167" s="242"/>
      <c r="D167" s="242"/>
      <c r="E167" s="242"/>
    </row>
    <row r="168" spans="1:5" ht="14.25">
      <c r="A168" s="1"/>
      <c r="B168" s="84"/>
      <c r="C168" s="242"/>
      <c r="D168" s="242"/>
      <c r="E168" s="242"/>
    </row>
    <row r="169" spans="1:5" ht="14.25">
      <c r="A169" s="1"/>
      <c r="B169" s="84"/>
      <c r="C169" s="242"/>
      <c r="D169" s="242"/>
      <c r="E169" s="242"/>
    </row>
    <row r="170" spans="1:5" ht="14.25">
      <c r="A170" s="1"/>
      <c r="B170" s="84"/>
      <c r="C170" s="242"/>
      <c r="D170" s="242"/>
      <c r="E170" s="242"/>
    </row>
    <row r="171" spans="1:5" ht="14.25">
      <c r="A171" s="1"/>
      <c r="B171" s="84"/>
      <c r="C171" s="242"/>
      <c r="D171" s="242"/>
      <c r="E171" s="242"/>
    </row>
    <row r="172" spans="1:5" ht="14.25">
      <c r="A172" s="1"/>
      <c r="B172" s="84"/>
      <c r="C172" s="242"/>
      <c r="D172" s="242"/>
      <c r="E172" s="242"/>
    </row>
    <row r="173" spans="1:5" ht="14.25">
      <c r="A173" s="1"/>
      <c r="B173" s="84"/>
      <c r="C173" s="242"/>
      <c r="D173" s="242"/>
      <c r="E173" s="242"/>
    </row>
    <row r="174" spans="1:5" ht="14.25">
      <c r="A174" s="1"/>
      <c r="B174" s="84"/>
      <c r="C174" s="242"/>
      <c r="D174" s="242"/>
      <c r="E174" s="242"/>
    </row>
    <row r="175" spans="1:5" ht="14.25">
      <c r="A175" s="1"/>
      <c r="B175" s="84"/>
      <c r="C175" s="242"/>
      <c r="D175" s="242"/>
      <c r="E175" s="242"/>
    </row>
    <row r="176" spans="1:5" ht="14.25">
      <c r="A176" s="1"/>
      <c r="B176" s="84"/>
      <c r="C176" s="242"/>
      <c r="D176" s="242"/>
      <c r="E176" s="242"/>
    </row>
    <row r="177" spans="1:5" ht="14.25">
      <c r="A177" s="1"/>
      <c r="B177" s="84"/>
      <c r="C177" s="242"/>
      <c r="D177" s="242"/>
      <c r="E177" s="242"/>
    </row>
    <row r="178" spans="1:5" ht="14.25">
      <c r="A178" s="1"/>
      <c r="B178" s="84"/>
      <c r="C178" s="242"/>
      <c r="D178" s="242"/>
      <c r="E178" s="242"/>
    </row>
    <row r="179" spans="1:5" ht="14.25">
      <c r="A179" s="1"/>
      <c r="B179" s="84"/>
      <c r="C179" s="242"/>
      <c r="D179" s="242"/>
      <c r="E179" s="242"/>
    </row>
    <row r="180" spans="1:5" ht="14.25">
      <c r="A180" s="1"/>
      <c r="B180" s="84"/>
      <c r="C180" s="242"/>
      <c r="D180" s="242"/>
      <c r="E180" s="242"/>
    </row>
    <row r="181" spans="1:5" ht="14.25">
      <c r="A181" s="1"/>
      <c r="B181" s="84"/>
      <c r="C181" s="242"/>
      <c r="D181" s="242"/>
      <c r="E181" s="242"/>
    </row>
    <row r="182" spans="1:5" ht="14.25">
      <c r="A182" s="1"/>
      <c r="B182" s="84"/>
      <c r="C182" s="242"/>
      <c r="D182" s="242"/>
      <c r="E182" s="242"/>
    </row>
    <row r="183" spans="1:5" ht="14.25">
      <c r="A183" s="1"/>
      <c r="B183" s="84"/>
      <c r="C183" s="242"/>
      <c r="D183" s="242"/>
      <c r="E183" s="242"/>
    </row>
    <row r="184" spans="1:5" ht="14.25">
      <c r="A184" s="1"/>
      <c r="B184" s="84"/>
      <c r="C184" s="242"/>
      <c r="D184" s="242"/>
      <c r="E184" s="242"/>
    </row>
    <row r="185" spans="1:5" ht="14.25">
      <c r="A185" s="1"/>
      <c r="B185" s="84"/>
      <c r="C185" s="242"/>
      <c r="D185" s="242"/>
      <c r="E185" s="242"/>
    </row>
    <row r="186" spans="1:5" ht="14.25">
      <c r="A186" s="1"/>
      <c r="B186" s="84"/>
      <c r="C186" s="242"/>
      <c r="D186" s="242"/>
      <c r="E186" s="242"/>
    </row>
    <row r="187" spans="1:5" ht="14.25">
      <c r="A187" s="1"/>
      <c r="B187" s="84"/>
      <c r="C187" s="242"/>
      <c r="D187" s="242"/>
      <c r="E187" s="242"/>
    </row>
    <row r="188" spans="1:5" ht="14.25">
      <c r="A188" s="1"/>
      <c r="B188" s="84"/>
      <c r="C188" s="242"/>
      <c r="D188" s="242"/>
      <c r="E188" s="242"/>
    </row>
    <row r="189" spans="1:5" ht="14.25">
      <c r="A189" s="1"/>
      <c r="B189" s="84"/>
      <c r="C189" s="242"/>
      <c r="D189" s="242"/>
      <c r="E189" s="242"/>
    </row>
    <row r="190" spans="1:5" ht="14.25">
      <c r="A190" s="1"/>
      <c r="B190" s="84"/>
      <c r="C190" s="242"/>
      <c r="D190" s="242"/>
      <c r="E190" s="242"/>
    </row>
    <row r="191" spans="1:5" ht="14.25">
      <c r="A191" s="1"/>
      <c r="B191" s="84"/>
      <c r="C191" s="242"/>
      <c r="D191" s="242"/>
      <c r="E191" s="242"/>
    </row>
    <row r="192" spans="1:5" ht="14.25">
      <c r="A192" s="1"/>
      <c r="B192" s="84"/>
      <c r="C192" s="242"/>
      <c r="D192" s="242"/>
      <c r="E192" s="242"/>
    </row>
    <row r="193" spans="1:5" ht="14.25">
      <c r="A193" s="1"/>
      <c r="B193" s="84"/>
      <c r="C193" s="242"/>
      <c r="D193" s="242"/>
      <c r="E193" s="242"/>
    </row>
    <row r="194" spans="1:5" ht="14.25">
      <c r="A194" s="1"/>
      <c r="B194" s="84"/>
      <c r="C194" s="242"/>
      <c r="D194" s="242"/>
      <c r="E194" s="242"/>
    </row>
    <row r="195" spans="1:5" ht="14.25">
      <c r="A195" s="1"/>
      <c r="B195" s="84"/>
      <c r="C195" s="242"/>
      <c r="D195" s="242"/>
      <c r="E195" s="242"/>
    </row>
    <row r="196" spans="1:5" ht="14.25">
      <c r="A196" s="1"/>
      <c r="B196" s="84"/>
      <c r="C196" s="242"/>
      <c r="D196" s="242"/>
      <c r="E196" s="242"/>
    </row>
    <row r="197" spans="1:5" ht="14.25">
      <c r="A197" s="1"/>
      <c r="B197" s="84"/>
      <c r="C197" s="242"/>
      <c r="D197" s="242"/>
      <c r="E197" s="242"/>
    </row>
    <row r="198" spans="1:5" ht="14.25">
      <c r="A198" s="1"/>
      <c r="B198" s="84"/>
      <c r="C198" s="242"/>
      <c r="D198" s="242"/>
      <c r="E198" s="242"/>
    </row>
    <row r="199" spans="1:5" ht="14.25">
      <c r="A199" s="1"/>
      <c r="B199" s="84"/>
      <c r="C199" s="242"/>
      <c r="D199" s="242"/>
      <c r="E199" s="242"/>
    </row>
    <row r="200" spans="1:5" ht="14.25">
      <c r="A200" s="1"/>
      <c r="B200" s="84"/>
      <c r="C200" s="242"/>
      <c r="D200" s="242"/>
      <c r="E200" s="242"/>
    </row>
    <row r="201" spans="1:5" ht="14.25">
      <c r="A201" s="1"/>
      <c r="B201" s="84"/>
      <c r="C201" s="242"/>
      <c r="D201" s="242"/>
      <c r="E201" s="242"/>
    </row>
    <row r="202" spans="1:5" ht="14.25">
      <c r="A202" s="1"/>
      <c r="B202" s="84"/>
      <c r="C202" s="242"/>
      <c r="D202" s="242"/>
      <c r="E202" s="242"/>
    </row>
    <row r="203" spans="1:5" ht="14.25">
      <c r="A203" s="1"/>
      <c r="B203" s="84"/>
      <c r="C203" s="242"/>
      <c r="D203" s="242"/>
      <c r="E203" s="242"/>
    </row>
    <row r="204" spans="1:5" ht="14.25">
      <c r="A204" s="1"/>
      <c r="B204" s="84"/>
      <c r="C204" s="242"/>
      <c r="D204" s="242"/>
      <c r="E204" s="242"/>
    </row>
    <row r="205" spans="1:5" ht="14.25">
      <c r="A205" s="1"/>
      <c r="B205" s="84"/>
      <c r="C205" s="242"/>
      <c r="D205" s="242"/>
      <c r="E205" s="242"/>
    </row>
    <row r="206" spans="1:5" ht="14.25">
      <c r="A206" s="1"/>
      <c r="B206" s="84"/>
      <c r="C206" s="242"/>
      <c r="D206" s="242"/>
      <c r="E206" s="242"/>
    </row>
    <row r="207" spans="1:5" ht="14.25">
      <c r="A207" s="1"/>
      <c r="B207" s="84"/>
      <c r="C207" s="242"/>
      <c r="D207" s="242"/>
      <c r="E207" s="242"/>
    </row>
    <row r="208" spans="1:5" ht="14.25">
      <c r="A208" s="1"/>
      <c r="B208" s="84"/>
      <c r="C208" s="242"/>
      <c r="D208" s="242"/>
      <c r="E208" s="242"/>
    </row>
    <row r="209" spans="1:5" ht="14.25">
      <c r="A209" s="1"/>
      <c r="B209" s="84"/>
      <c r="C209" s="242"/>
      <c r="D209" s="242"/>
      <c r="E209" s="242"/>
    </row>
    <row r="210" spans="1:5" ht="14.25">
      <c r="A210" s="1"/>
      <c r="B210" s="84"/>
      <c r="C210" s="242"/>
      <c r="D210" s="242"/>
      <c r="E210" s="242"/>
    </row>
    <row r="211" spans="1:5" ht="14.25">
      <c r="A211" s="1"/>
      <c r="B211" s="84"/>
      <c r="C211" s="242"/>
      <c r="D211" s="242"/>
      <c r="E211" s="242"/>
    </row>
    <row r="212" spans="1:5" ht="14.25">
      <c r="A212" s="1"/>
      <c r="B212" s="84"/>
      <c r="C212" s="242"/>
      <c r="D212" s="242"/>
      <c r="E212" s="242"/>
    </row>
    <row r="213" spans="1:5" ht="14.25">
      <c r="A213" s="1"/>
      <c r="B213" s="84"/>
      <c r="C213" s="242"/>
      <c r="D213" s="242"/>
      <c r="E213" s="242"/>
    </row>
    <row r="214" spans="1:5" ht="14.25">
      <c r="A214" s="1"/>
      <c r="B214" s="84"/>
      <c r="C214" s="242"/>
      <c r="D214" s="242"/>
      <c r="E214" s="242"/>
    </row>
    <row r="215" spans="1:5" ht="14.25">
      <c r="A215" s="1"/>
      <c r="B215" s="84"/>
      <c r="C215" s="242"/>
      <c r="D215" s="242"/>
      <c r="E215" s="242"/>
    </row>
    <row r="216" spans="1:5" ht="14.25">
      <c r="A216" s="1"/>
      <c r="B216" s="84"/>
      <c r="C216" s="242"/>
      <c r="D216" s="242"/>
      <c r="E216" s="242"/>
    </row>
    <row r="217" spans="1:5" ht="14.25">
      <c r="A217" s="1"/>
      <c r="B217" s="84"/>
      <c r="C217" s="242"/>
      <c r="D217" s="242"/>
      <c r="E217" s="242"/>
    </row>
    <row r="218" spans="1:5" ht="14.25">
      <c r="A218" s="1"/>
      <c r="B218" s="84"/>
      <c r="C218" s="242"/>
      <c r="D218" s="242"/>
      <c r="E218" s="242"/>
    </row>
    <row r="219" spans="1:5" ht="14.25">
      <c r="A219" s="1"/>
      <c r="B219" s="84"/>
      <c r="C219" s="242"/>
      <c r="D219" s="242"/>
      <c r="E219" s="242"/>
    </row>
    <row r="220" spans="1:5" ht="14.25">
      <c r="A220" s="1"/>
      <c r="B220" s="84"/>
      <c r="C220" s="242"/>
      <c r="D220" s="242"/>
      <c r="E220" s="242"/>
    </row>
    <row r="221" spans="1:5" ht="14.25">
      <c r="A221" s="1"/>
      <c r="B221" s="84"/>
      <c r="C221" s="242"/>
      <c r="D221" s="242"/>
      <c r="E221" s="242"/>
    </row>
    <row r="222" spans="1:5" ht="14.25">
      <c r="A222" s="1"/>
      <c r="B222" s="84"/>
      <c r="C222" s="242"/>
      <c r="D222" s="242"/>
      <c r="E222" s="242"/>
    </row>
    <row r="223" spans="1:5" ht="14.25">
      <c r="A223" s="1"/>
      <c r="B223" s="84"/>
      <c r="C223" s="242"/>
      <c r="D223" s="242"/>
      <c r="E223" s="242"/>
    </row>
    <row r="224" spans="1:5" ht="14.25">
      <c r="A224" s="1"/>
      <c r="B224" s="84"/>
      <c r="C224" s="242"/>
      <c r="D224" s="242"/>
      <c r="E224" s="242"/>
    </row>
    <row r="225" spans="1:5" ht="14.25">
      <c r="A225" s="1"/>
      <c r="B225" s="84"/>
      <c r="C225" s="242"/>
      <c r="D225" s="242"/>
      <c r="E225" s="242"/>
    </row>
    <row r="226" spans="1:5" ht="14.25">
      <c r="A226" s="1"/>
      <c r="B226" s="84"/>
      <c r="C226" s="242"/>
      <c r="D226" s="242"/>
      <c r="E226" s="242"/>
    </row>
    <row r="227" spans="1:5" ht="14.25">
      <c r="A227" s="1"/>
      <c r="B227" s="84"/>
      <c r="C227" s="242"/>
      <c r="D227" s="242"/>
      <c r="E227" s="242"/>
    </row>
    <row r="228" spans="1:5" ht="14.25">
      <c r="A228" s="1"/>
      <c r="B228" s="84"/>
      <c r="C228" s="242"/>
      <c r="D228" s="242"/>
      <c r="E228" s="242"/>
    </row>
    <row r="229" spans="1:5" ht="14.25">
      <c r="A229" s="1"/>
      <c r="B229" s="84"/>
      <c r="C229" s="242"/>
      <c r="D229" s="242"/>
      <c r="E229" s="242"/>
    </row>
    <row r="230" spans="1:5" ht="14.25">
      <c r="A230" s="1"/>
      <c r="B230" s="84"/>
      <c r="C230" s="242"/>
      <c r="D230" s="242"/>
      <c r="E230" s="242"/>
    </row>
    <row r="231" spans="1:5" ht="14.25">
      <c r="A231" s="1"/>
      <c r="B231" s="84"/>
      <c r="C231" s="242"/>
      <c r="D231" s="242"/>
      <c r="E231" s="242"/>
    </row>
    <row r="232" spans="1:5" ht="14.25">
      <c r="A232" s="1"/>
      <c r="B232" s="84"/>
      <c r="C232" s="242"/>
      <c r="D232" s="242"/>
      <c r="E232" s="242"/>
    </row>
    <row r="233" spans="1:5" ht="14.25">
      <c r="A233" s="1"/>
      <c r="B233" s="84"/>
      <c r="C233" s="242"/>
      <c r="D233" s="242"/>
      <c r="E233" s="242"/>
    </row>
    <row r="234" spans="1:5" ht="14.25">
      <c r="A234" s="1"/>
      <c r="B234" s="84"/>
      <c r="C234" s="242"/>
      <c r="D234" s="242"/>
      <c r="E234" s="242"/>
    </row>
    <row r="235" spans="1:5" ht="14.25">
      <c r="A235" s="1"/>
      <c r="B235" s="84"/>
      <c r="C235" s="242"/>
      <c r="D235" s="242"/>
      <c r="E235" s="242"/>
    </row>
    <row r="236" spans="1:5" ht="14.25">
      <c r="A236" s="1"/>
      <c r="B236" s="84"/>
      <c r="C236" s="242"/>
      <c r="D236" s="242"/>
      <c r="E236" s="242"/>
    </row>
    <row r="237" spans="1:5" ht="14.25">
      <c r="A237" s="1"/>
      <c r="B237" s="84"/>
      <c r="C237" s="242"/>
      <c r="D237" s="242"/>
      <c r="E237" s="242"/>
    </row>
    <row r="238" spans="1:5" ht="14.25">
      <c r="A238" s="1"/>
      <c r="B238" s="84"/>
      <c r="C238" s="242"/>
      <c r="D238" s="242"/>
      <c r="E238" s="242"/>
    </row>
    <row r="239" spans="1:5" ht="14.25">
      <c r="A239" s="1"/>
      <c r="B239" s="84"/>
      <c r="C239" s="242"/>
      <c r="D239" s="242"/>
      <c r="E239" s="242"/>
    </row>
    <row r="240" spans="1:5" ht="14.25">
      <c r="A240" s="1"/>
      <c r="B240" s="84"/>
      <c r="C240" s="242"/>
      <c r="D240" s="242"/>
      <c r="E240" s="242"/>
    </row>
    <row r="241" spans="1:5" ht="14.25">
      <c r="A241" s="1"/>
      <c r="B241" s="84"/>
      <c r="C241" s="242"/>
      <c r="D241" s="242"/>
      <c r="E241" s="242"/>
    </row>
    <row r="242" spans="1:5" ht="14.25">
      <c r="A242" s="1"/>
      <c r="B242" s="84"/>
      <c r="C242" s="242"/>
      <c r="D242" s="242"/>
      <c r="E242" s="242"/>
    </row>
    <row r="243" spans="1:5" ht="14.25">
      <c r="A243" s="1"/>
      <c r="B243" s="84"/>
      <c r="C243" s="242"/>
      <c r="D243" s="242"/>
      <c r="E243" s="242"/>
    </row>
    <row r="244" spans="1:5" ht="14.25">
      <c r="A244" s="1"/>
      <c r="B244" s="84"/>
      <c r="C244" s="242"/>
      <c r="D244" s="242"/>
      <c r="E244" s="242"/>
    </row>
    <row r="245" spans="1:5" ht="14.25">
      <c r="A245" s="1"/>
      <c r="B245" s="84"/>
      <c r="C245" s="242"/>
      <c r="D245" s="242"/>
      <c r="E245" s="242"/>
    </row>
    <row r="246" spans="1:5" ht="14.25">
      <c r="A246" s="1"/>
      <c r="B246" s="84"/>
      <c r="C246" s="242"/>
      <c r="D246" s="242"/>
      <c r="E246" s="242"/>
    </row>
    <row r="247" spans="1:5" ht="14.25">
      <c r="A247" s="1"/>
      <c r="B247" s="84"/>
      <c r="C247" s="242"/>
      <c r="D247" s="242"/>
      <c r="E247" s="242"/>
    </row>
    <row r="248" spans="1:5" ht="14.25">
      <c r="A248" s="1"/>
      <c r="B248" s="84"/>
      <c r="C248" s="242"/>
      <c r="D248" s="242"/>
      <c r="E248" s="242"/>
    </row>
    <row r="249" spans="1:5" ht="14.25">
      <c r="A249" s="1"/>
      <c r="B249" s="84"/>
      <c r="C249" s="242"/>
      <c r="D249" s="242"/>
      <c r="E249" s="242"/>
    </row>
    <row r="250" spans="1:5" ht="14.25">
      <c r="A250" s="1"/>
      <c r="B250" s="84"/>
      <c r="C250" s="242"/>
      <c r="D250" s="242"/>
      <c r="E250" s="242"/>
    </row>
    <row r="251" spans="1:5" ht="14.25">
      <c r="A251" s="1"/>
      <c r="B251" s="84"/>
      <c r="C251" s="242"/>
      <c r="D251" s="242"/>
      <c r="E251" s="242"/>
    </row>
    <row r="252" spans="1:5" ht="14.25">
      <c r="A252" s="1"/>
      <c r="B252" s="84"/>
      <c r="C252" s="242"/>
      <c r="D252" s="242"/>
      <c r="E252" s="242"/>
    </row>
    <row r="253" spans="1:5" ht="14.25">
      <c r="A253" s="1"/>
      <c r="B253" s="84"/>
      <c r="C253" s="242"/>
      <c r="D253" s="242"/>
      <c r="E253" s="242"/>
    </row>
    <row r="254" spans="1:5" ht="14.25">
      <c r="A254" s="1"/>
      <c r="B254" s="84"/>
      <c r="C254" s="242"/>
      <c r="D254" s="242"/>
      <c r="E254" s="242"/>
    </row>
    <row r="255" spans="1:5" ht="14.25">
      <c r="A255" s="1"/>
      <c r="B255" s="84"/>
      <c r="C255" s="242"/>
      <c r="D255" s="242"/>
      <c r="E255" s="242"/>
    </row>
    <row r="256" spans="1:5" ht="14.25">
      <c r="A256" s="1"/>
      <c r="B256" s="84"/>
      <c r="C256" s="242"/>
      <c r="D256" s="242"/>
      <c r="E256" s="242"/>
    </row>
    <row r="257" spans="1:5" ht="14.25">
      <c r="A257" s="1"/>
      <c r="B257" s="84"/>
      <c r="C257" s="242"/>
      <c r="D257" s="242"/>
      <c r="E257" s="242"/>
    </row>
    <row r="258" spans="1:5" ht="14.25">
      <c r="A258" s="1"/>
      <c r="B258" s="84"/>
      <c r="C258" s="242"/>
      <c r="D258" s="242"/>
      <c r="E258" s="242"/>
    </row>
    <row r="259" spans="1:5" ht="14.25">
      <c r="A259" s="1"/>
      <c r="B259" s="84"/>
      <c r="C259" s="242"/>
      <c r="D259" s="242"/>
      <c r="E259" s="242"/>
    </row>
    <row r="260" spans="1:5" ht="14.25">
      <c r="A260" s="1"/>
      <c r="B260" s="84"/>
      <c r="C260" s="242"/>
      <c r="D260" s="242"/>
      <c r="E260" s="242"/>
    </row>
    <row r="261" spans="1:5" ht="14.25">
      <c r="A261" s="1"/>
      <c r="B261" s="84"/>
      <c r="C261" s="242"/>
      <c r="D261" s="242"/>
      <c r="E261" s="242"/>
    </row>
    <row r="262" spans="1:5" ht="14.25">
      <c r="A262" s="1"/>
      <c r="B262" s="84"/>
      <c r="C262" s="242"/>
      <c r="D262" s="242"/>
      <c r="E262" s="242"/>
    </row>
    <row r="263" spans="1:5" ht="14.25">
      <c r="A263" s="1"/>
      <c r="B263" s="84"/>
      <c r="C263" s="242"/>
      <c r="D263" s="242"/>
      <c r="E263" s="242"/>
    </row>
    <row r="264" spans="1:5" ht="14.25">
      <c r="A264" s="1"/>
      <c r="B264" s="84"/>
      <c r="C264" s="242"/>
      <c r="D264" s="242"/>
      <c r="E264" s="242"/>
    </row>
    <row r="265" spans="1:5" ht="14.25">
      <c r="A265" s="1"/>
      <c r="B265" s="84"/>
      <c r="C265" s="242"/>
      <c r="D265" s="242"/>
      <c r="E265" s="242"/>
    </row>
    <row r="266" spans="1:5" ht="14.25">
      <c r="A266" s="1"/>
      <c r="B266" s="84"/>
      <c r="C266" s="242"/>
      <c r="D266" s="242"/>
      <c r="E266" s="242"/>
    </row>
    <row r="267" spans="1:5" ht="14.25">
      <c r="A267" s="1"/>
      <c r="B267" s="84"/>
      <c r="C267" s="242"/>
      <c r="D267" s="242"/>
      <c r="E267" s="242"/>
    </row>
    <row r="268" spans="1:5" ht="14.25">
      <c r="A268" s="1"/>
      <c r="B268" s="84"/>
      <c r="C268" s="242"/>
      <c r="D268" s="242"/>
      <c r="E268" s="242"/>
    </row>
    <row r="269" spans="1:5" ht="14.25">
      <c r="A269" s="1"/>
      <c r="B269" s="84"/>
      <c r="C269" s="242"/>
      <c r="D269" s="242"/>
      <c r="E269" s="242"/>
    </row>
    <row r="270" spans="1:5" ht="14.25">
      <c r="A270" s="1"/>
      <c r="B270" s="84"/>
      <c r="C270" s="242"/>
      <c r="D270" s="242"/>
      <c r="E270" s="242"/>
    </row>
    <row r="271" spans="1:5" ht="14.25">
      <c r="A271" s="1"/>
      <c r="B271" s="84"/>
      <c r="C271" s="242"/>
      <c r="D271" s="242"/>
      <c r="E271" s="242"/>
    </row>
    <row r="272" spans="1:5" ht="14.25">
      <c r="A272" s="1"/>
      <c r="B272" s="84"/>
      <c r="C272" s="242"/>
      <c r="D272" s="242"/>
      <c r="E272" s="242"/>
    </row>
    <row r="273" spans="1:5" ht="14.25">
      <c r="A273" s="1"/>
      <c r="B273" s="84"/>
      <c r="C273" s="242"/>
      <c r="D273" s="242"/>
      <c r="E273" s="242"/>
    </row>
    <row r="274" spans="1:5" ht="14.25">
      <c r="A274" s="1"/>
      <c r="B274" s="84"/>
      <c r="C274" s="242"/>
      <c r="D274" s="242"/>
      <c r="E274" s="242"/>
    </row>
    <row r="275" spans="1:5" ht="14.25">
      <c r="A275" s="1"/>
      <c r="B275" s="84"/>
      <c r="C275" s="242"/>
      <c r="D275" s="242"/>
      <c r="E275" s="242"/>
    </row>
    <row r="276" spans="1:5" ht="14.25">
      <c r="A276" s="1"/>
      <c r="B276" s="84"/>
      <c r="C276" s="242"/>
      <c r="D276" s="242"/>
      <c r="E276" s="242"/>
    </row>
    <row r="277" spans="1:5" ht="14.25">
      <c r="A277" s="1"/>
      <c r="B277" s="84"/>
      <c r="C277" s="242"/>
      <c r="D277" s="242"/>
      <c r="E277" s="242"/>
    </row>
    <row r="278" spans="1:5" ht="14.25">
      <c r="A278" s="1"/>
      <c r="B278" s="84"/>
      <c r="C278" s="242"/>
      <c r="D278" s="242"/>
      <c r="E278" s="242"/>
    </row>
    <row r="279" spans="1:5" ht="14.25">
      <c r="A279" s="1"/>
      <c r="B279" s="84"/>
      <c r="C279" s="242"/>
      <c r="D279" s="242"/>
      <c r="E279" s="242"/>
    </row>
    <row r="280" spans="1:5" ht="14.25">
      <c r="A280" s="1"/>
      <c r="B280" s="84"/>
      <c r="C280" s="242"/>
      <c r="D280" s="242"/>
      <c r="E280" s="24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48" r:id="rId1"/>
  <headerFooter alignWithMargins="0">
    <oddHeader>&amp;LMCI Management Spółka Akcyjna&amp;CSA-R 2002&amp;Rw tys. zł</oddHeader>
    <oddFooter>&amp;CKomisja Papierów Wartościowych i Giełd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35"/>
  <sheetViews>
    <sheetView zoomScale="80" zoomScaleNormal="80" zoomScaleSheetLayoutView="50" workbookViewId="0" topLeftCell="A1">
      <selection activeCell="A34" sqref="A34"/>
    </sheetView>
  </sheetViews>
  <sheetFormatPr defaultColWidth="9.00390625" defaultRowHeight="12.75"/>
  <cols>
    <col min="1" max="1" width="73.00390625" style="463" customWidth="1"/>
    <col min="2" max="2" width="19.625" style="464" customWidth="1"/>
    <col min="3" max="3" width="18.125" style="465" customWidth="1"/>
    <col min="4" max="4" width="17.75390625" style="465" customWidth="1"/>
    <col min="5" max="5" width="3.25390625" style="0" customWidth="1"/>
    <col min="6" max="6" width="11.625" style="342" bestFit="1" customWidth="1"/>
  </cols>
  <sheetData>
    <row r="1" spans="1:4" ht="15">
      <c r="A1" s="216" t="s">
        <v>914</v>
      </c>
      <c r="B1" s="385"/>
      <c r="C1" s="386"/>
      <c r="D1" s="386"/>
    </row>
    <row r="2" spans="1:4" ht="15" thickBot="1">
      <c r="A2" s="387"/>
      <c r="B2" s="385"/>
      <c r="C2" s="386"/>
      <c r="D2" s="386"/>
    </row>
    <row r="3" spans="1:6" s="469" customFormat="1" ht="15">
      <c r="A3" s="466"/>
      <c r="B3" s="467" t="s">
        <v>902</v>
      </c>
      <c r="C3" s="467">
        <v>2002</v>
      </c>
      <c r="D3" s="468">
        <v>2001</v>
      </c>
      <c r="F3" s="564"/>
    </row>
    <row r="4" spans="1:4" ht="30">
      <c r="A4" s="258" t="s">
        <v>296</v>
      </c>
      <c r="B4" s="388"/>
      <c r="C4" s="389">
        <f>C6+C7</f>
        <v>25</v>
      </c>
      <c r="D4" s="390">
        <f>D6+D7</f>
        <v>56</v>
      </c>
    </row>
    <row r="5" spans="1:4" ht="14.25">
      <c r="A5" s="95" t="s">
        <v>326</v>
      </c>
      <c r="B5" s="388"/>
      <c r="C5" s="391">
        <f>C1378+C1403</f>
        <v>25</v>
      </c>
      <c r="D5" s="392">
        <f>D1378</f>
        <v>56</v>
      </c>
    </row>
    <row r="6" spans="1:4" ht="14.25">
      <c r="A6" s="95" t="s">
        <v>915</v>
      </c>
      <c r="B6" s="388">
        <v>24</v>
      </c>
      <c r="C6" s="391">
        <f>C1377</f>
        <v>25</v>
      </c>
      <c r="D6" s="392">
        <f>D1377</f>
        <v>56</v>
      </c>
    </row>
    <row r="7" spans="1:4" ht="14.25">
      <c r="A7" s="95" t="s">
        <v>916</v>
      </c>
      <c r="B7" s="388">
        <v>25</v>
      </c>
      <c r="C7" s="391">
        <f>C1419</f>
        <v>0</v>
      </c>
      <c r="D7" s="392">
        <f>D1419</f>
        <v>0</v>
      </c>
    </row>
    <row r="8" spans="1:4" ht="15">
      <c r="A8" s="258" t="s">
        <v>297</v>
      </c>
      <c r="B8" s="388"/>
      <c r="C8" s="389">
        <f>C10+C11</f>
        <v>0</v>
      </c>
      <c r="D8" s="390">
        <f>D10+D11</f>
        <v>0</v>
      </c>
    </row>
    <row r="9" spans="1:4" ht="14.25">
      <c r="A9" s="95" t="s">
        <v>326</v>
      </c>
      <c r="B9" s="388"/>
      <c r="C9" s="391"/>
      <c r="D9" s="392"/>
    </row>
    <row r="10" spans="1:4" ht="14.25">
      <c r="A10" s="95" t="s">
        <v>917</v>
      </c>
      <c r="B10" s="388">
        <v>26</v>
      </c>
      <c r="C10" s="391"/>
      <c r="D10" s="392"/>
    </row>
    <row r="11" spans="1:4" ht="14.25">
      <c r="A11" s="95" t="s">
        <v>918</v>
      </c>
      <c r="B11" s="388"/>
      <c r="C11" s="391"/>
      <c r="D11" s="392"/>
    </row>
    <row r="12" spans="1:4" ht="15">
      <c r="A12" s="258" t="s">
        <v>298</v>
      </c>
      <c r="B12" s="388"/>
      <c r="C12" s="389">
        <f>C4-C8</f>
        <v>25</v>
      </c>
      <c r="D12" s="390">
        <f>D4-D8</f>
        <v>56</v>
      </c>
    </row>
    <row r="13" spans="1:4" ht="14.25">
      <c r="A13" s="95" t="s">
        <v>919</v>
      </c>
      <c r="B13" s="388">
        <v>26</v>
      </c>
      <c r="C13" s="391">
        <v>0</v>
      </c>
      <c r="D13" s="392">
        <f>-D1436</f>
        <v>0</v>
      </c>
    </row>
    <row r="14" spans="1:4" ht="14.25">
      <c r="A14" s="95" t="s">
        <v>920</v>
      </c>
      <c r="B14" s="388">
        <v>26</v>
      </c>
      <c r="C14" s="391">
        <f>-C1437</f>
        <v>2278</v>
      </c>
      <c r="D14" s="392">
        <f>-D1437</f>
        <v>5066</v>
      </c>
    </row>
    <row r="15" spans="1:4" ht="15">
      <c r="A15" s="258" t="s">
        <v>921</v>
      </c>
      <c r="B15" s="388"/>
      <c r="C15" s="389">
        <f>C12-C13-C14</f>
        <v>-2253</v>
      </c>
      <c r="D15" s="390">
        <f>D12-D13-D14</f>
        <v>-5010</v>
      </c>
    </row>
    <row r="16" spans="1:4" ht="14.25">
      <c r="A16" s="95" t="s">
        <v>922</v>
      </c>
      <c r="B16" s="388"/>
      <c r="C16" s="391">
        <f>SUM(C17:C19)</f>
        <v>396</v>
      </c>
      <c r="D16" s="392">
        <f>SUM(D17:D19)</f>
        <v>380</v>
      </c>
    </row>
    <row r="17" spans="1:4" ht="14.25">
      <c r="A17" s="95" t="s">
        <v>299</v>
      </c>
      <c r="B17" s="388"/>
      <c r="C17" s="391"/>
      <c r="D17" s="392"/>
    </row>
    <row r="18" spans="1:4" ht="14.25">
      <c r="A18" s="95" t="s">
        <v>300</v>
      </c>
      <c r="B18" s="388"/>
      <c r="C18" s="391"/>
      <c r="D18" s="392"/>
    </row>
    <row r="19" spans="1:4" ht="14.25">
      <c r="A19" s="95" t="s">
        <v>301</v>
      </c>
      <c r="B19" s="388">
        <v>27</v>
      </c>
      <c r="C19" s="391">
        <f>C1447</f>
        <v>396</v>
      </c>
      <c r="D19" s="392">
        <f>D1447</f>
        <v>380</v>
      </c>
    </row>
    <row r="20" spans="1:4" ht="14.25">
      <c r="A20" s="95" t="s">
        <v>923</v>
      </c>
      <c r="B20" s="388"/>
      <c r="C20" s="391">
        <f>SUM(C21:C23)</f>
        <v>334</v>
      </c>
      <c r="D20" s="392">
        <f>SUM(D21:D23)</f>
        <v>729</v>
      </c>
    </row>
    <row r="21" spans="1:4" ht="14.25">
      <c r="A21" s="95" t="s">
        <v>302</v>
      </c>
      <c r="B21" s="388"/>
      <c r="C21" s="391"/>
      <c r="D21" s="392"/>
    </row>
    <row r="22" spans="1:4" ht="14.25">
      <c r="A22" s="95" t="s">
        <v>303</v>
      </c>
      <c r="B22" s="388"/>
      <c r="C22" s="391"/>
      <c r="D22" s="392"/>
    </row>
    <row r="23" spans="1:4" ht="14.25">
      <c r="A23" s="95" t="s">
        <v>304</v>
      </c>
      <c r="B23" s="388">
        <v>28</v>
      </c>
      <c r="C23" s="391">
        <f>C1459</f>
        <v>334</v>
      </c>
      <c r="D23" s="392">
        <f>D1459</f>
        <v>729</v>
      </c>
    </row>
    <row r="24" spans="1:4" ht="15">
      <c r="A24" s="258" t="s">
        <v>305</v>
      </c>
      <c r="B24" s="388"/>
      <c r="C24" s="389">
        <f>C15+C16-C20</f>
        <v>-2191</v>
      </c>
      <c r="D24" s="390">
        <f>D15+D16-D20</f>
        <v>-5359</v>
      </c>
    </row>
    <row r="25" spans="1:4" ht="14.25">
      <c r="A25" s="95" t="s">
        <v>306</v>
      </c>
      <c r="B25" s="388">
        <v>29</v>
      </c>
      <c r="C25" s="391">
        <f>C26+C28+C30+C31+C32</f>
        <v>1890</v>
      </c>
      <c r="D25" s="437">
        <f>D26+D28+D30+D31+D32</f>
        <v>12863</v>
      </c>
    </row>
    <row r="26" spans="1:4" ht="14.25">
      <c r="A26" s="95" t="s">
        <v>307</v>
      </c>
      <c r="B26" s="388"/>
      <c r="C26" s="391">
        <f>C1471</f>
        <v>0</v>
      </c>
      <c r="D26" s="392">
        <f>D1471</f>
        <v>0</v>
      </c>
    </row>
    <row r="27" spans="1:4" ht="14.25">
      <c r="A27" s="95" t="s">
        <v>326</v>
      </c>
      <c r="B27" s="388"/>
      <c r="C27" s="391">
        <f>C1464</f>
        <v>0</v>
      </c>
      <c r="D27" s="392">
        <f>D1464</f>
        <v>0</v>
      </c>
    </row>
    <row r="28" spans="1:4" ht="14.25">
      <c r="A28" s="95" t="s">
        <v>308</v>
      </c>
      <c r="B28" s="388"/>
      <c r="C28" s="391">
        <f>C1491</f>
        <v>1628</v>
      </c>
      <c r="D28" s="437">
        <f>D1491</f>
        <v>2604</v>
      </c>
    </row>
    <row r="29" spans="1:4" ht="14.25">
      <c r="A29" s="95" t="s">
        <v>326</v>
      </c>
      <c r="B29" s="388"/>
      <c r="C29" s="391">
        <f>C1476</f>
        <v>1046</v>
      </c>
      <c r="D29" s="437">
        <f>D1476</f>
        <v>815</v>
      </c>
    </row>
    <row r="30" spans="1:4" ht="14.25">
      <c r="A30" s="95" t="s">
        <v>309</v>
      </c>
      <c r="B30" s="388">
        <v>31</v>
      </c>
      <c r="C30" s="391">
        <v>140</v>
      </c>
      <c r="D30" s="437">
        <v>2990</v>
      </c>
    </row>
    <row r="31" spans="1:4" ht="14.25">
      <c r="A31" s="95" t="s">
        <v>310</v>
      </c>
      <c r="B31" s="388"/>
      <c r="C31" s="391"/>
      <c r="D31" s="392">
        <v>7267</v>
      </c>
    </row>
    <row r="32" spans="1:4" ht="14.25">
      <c r="A32" s="95" t="s">
        <v>311</v>
      </c>
      <c r="B32" s="388"/>
      <c r="C32" s="391">
        <f>C1502</f>
        <v>122</v>
      </c>
      <c r="D32" s="392">
        <f>D1502</f>
        <v>2</v>
      </c>
    </row>
    <row r="33" spans="1:4" ht="14.25">
      <c r="A33" s="95" t="s">
        <v>312</v>
      </c>
      <c r="B33" s="388">
        <v>30</v>
      </c>
      <c r="C33" s="391">
        <f>C34+C36+C37+C38</f>
        <v>17360</v>
      </c>
      <c r="D33" s="392">
        <f>D34+D36+D37+D38</f>
        <v>10142</v>
      </c>
    </row>
    <row r="34" spans="1:4" ht="14.25">
      <c r="A34" s="95" t="s">
        <v>313</v>
      </c>
      <c r="B34" s="388"/>
      <c r="C34" s="391">
        <f>C1523</f>
        <v>1</v>
      </c>
      <c r="D34" s="392">
        <f>D1523</f>
        <v>79</v>
      </c>
    </row>
    <row r="35" spans="1:4" ht="14.25">
      <c r="A35" s="259" t="s">
        <v>327</v>
      </c>
      <c r="B35" s="388"/>
      <c r="C35" s="391">
        <f>C1508+C1516</f>
        <v>0</v>
      </c>
      <c r="D35" s="392">
        <f>D1508+D1516</f>
        <v>0</v>
      </c>
    </row>
    <row r="36" spans="1:4" ht="14.25">
      <c r="A36" s="95" t="s">
        <v>314</v>
      </c>
      <c r="B36" s="388">
        <v>31</v>
      </c>
      <c r="C36" s="391">
        <v>5924</v>
      </c>
      <c r="D36" s="437">
        <v>6241</v>
      </c>
    </row>
    <row r="37" spans="1:4" ht="14.25">
      <c r="A37" s="95" t="s">
        <v>315</v>
      </c>
      <c r="B37" s="388"/>
      <c r="C37" s="391">
        <v>10464</v>
      </c>
      <c r="D37" s="392">
        <v>3718</v>
      </c>
    </row>
    <row r="38" spans="1:4" ht="14.25">
      <c r="A38" s="95" t="s">
        <v>316</v>
      </c>
      <c r="B38" s="388"/>
      <c r="C38" s="391">
        <f>C1535</f>
        <v>971</v>
      </c>
      <c r="D38" s="392">
        <f>D1535</f>
        <v>104</v>
      </c>
    </row>
    <row r="39" spans="1:4" ht="15">
      <c r="A39" s="258" t="s">
        <v>317</v>
      </c>
      <c r="B39" s="388"/>
      <c r="C39" s="389">
        <f>C24+C25-C33</f>
        <v>-17661</v>
      </c>
      <c r="D39" s="390">
        <f>D24+D25-D33</f>
        <v>-2638</v>
      </c>
    </row>
    <row r="40" spans="1:4" ht="15">
      <c r="A40" s="258" t="s">
        <v>318</v>
      </c>
      <c r="B40" s="388"/>
      <c r="C40" s="389">
        <f>C41-C42</f>
        <v>0</v>
      </c>
      <c r="D40" s="390">
        <f>D41-D42</f>
        <v>0</v>
      </c>
    </row>
    <row r="41" spans="1:4" ht="14.25">
      <c r="A41" s="95" t="s">
        <v>924</v>
      </c>
      <c r="B41" s="388">
        <v>32</v>
      </c>
      <c r="C41" s="548">
        <v>0</v>
      </c>
      <c r="D41" s="392">
        <v>0</v>
      </c>
    </row>
    <row r="42" spans="1:4" ht="14.25">
      <c r="A42" s="95" t="s">
        <v>925</v>
      </c>
      <c r="B42" s="388">
        <v>33</v>
      </c>
      <c r="C42" s="391">
        <f>C1567</f>
        <v>0</v>
      </c>
      <c r="D42" s="392">
        <f>D1567</f>
        <v>0</v>
      </c>
    </row>
    <row r="43" spans="1:4" ht="15">
      <c r="A43" s="258" t="s">
        <v>319</v>
      </c>
      <c r="B43" s="388"/>
      <c r="C43" s="389">
        <f>C39+C40</f>
        <v>-17661</v>
      </c>
      <c r="D43" s="390">
        <f>D39+D40</f>
        <v>-2638</v>
      </c>
    </row>
    <row r="44" spans="1:4" ht="14.25">
      <c r="A44" s="95" t="s">
        <v>320</v>
      </c>
      <c r="B44" s="388">
        <v>34</v>
      </c>
      <c r="C44" s="391">
        <f>C45+C46</f>
        <v>56</v>
      </c>
      <c r="D44" s="392">
        <f>D45+D46</f>
        <v>104</v>
      </c>
    </row>
    <row r="45" spans="1:4" ht="14.25">
      <c r="A45" s="95" t="s">
        <v>321</v>
      </c>
      <c r="B45" s="388"/>
      <c r="C45" s="391">
        <f>C1579</f>
        <v>0</v>
      </c>
      <c r="D45" s="392">
        <f>D1579</f>
        <v>0</v>
      </c>
    </row>
    <row r="46" spans="1:4" ht="14.25">
      <c r="A46" s="95" t="s">
        <v>322</v>
      </c>
      <c r="B46" s="388"/>
      <c r="C46" s="391">
        <f>C1592</f>
        <v>56</v>
      </c>
      <c r="D46" s="392">
        <f>D1592</f>
        <v>104</v>
      </c>
    </row>
    <row r="47" spans="1:4" ht="14.25">
      <c r="A47" s="95" t="s">
        <v>323</v>
      </c>
      <c r="B47" s="388">
        <v>35</v>
      </c>
      <c r="C47" s="391">
        <f>C1614</f>
        <v>0</v>
      </c>
      <c r="D47" s="392">
        <f>D1614</f>
        <v>0</v>
      </c>
    </row>
    <row r="48" spans="1:4" ht="28.5">
      <c r="A48" s="95" t="s">
        <v>324</v>
      </c>
      <c r="B48" s="393">
        <v>36</v>
      </c>
      <c r="C48" s="394">
        <f>SUM(C1619:C1621)</f>
        <v>0</v>
      </c>
      <c r="D48" s="395">
        <f>SUM(D1619:D1621)</f>
        <v>0</v>
      </c>
    </row>
    <row r="49" spans="1:4" ht="15">
      <c r="A49" s="258" t="s">
        <v>325</v>
      </c>
      <c r="B49" s="388"/>
      <c r="C49" s="389">
        <f>C43-C44-C47-C48</f>
        <v>-17717</v>
      </c>
      <c r="D49" s="390">
        <f>D43-D44-D47-D48</f>
        <v>-2742</v>
      </c>
    </row>
    <row r="50" spans="1:4" ht="14.25">
      <c r="A50" s="260"/>
      <c r="B50" s="396"/>
      <c r="C50" s="397"/>
      <c r="D50" s="398"/>
    </row>
    <row r="51" spans="1:4" ht="15">
      <c r="A51" s="258" t="s">
        <v>328</v>
      </c>
      <c r="B51" s="388"/>
      <c r="C51" s="420">
        <f>C49</f>
        <v>-17717</v>
      </c>
      <c r="D51" s="437">
        <f>D49</f>
        <v>-2742</v>
      </c>
    </row>
    <row r="52" spans="1:4" ht="15">
      <c r="A52" s="258" t="s">
        <v>926</v>
      </c>
      <c r="B52" s="388"/>
      <c r="C52" s="391">
        <v>37800000</v>
      </c>
      <c r="D52" s="392">
        <v>37800000</v>
      </c>
    </row>
    <row r="53" spans="1:4" ht="15">
      <c r="A53" s="258" t="s">
        <v>927</v>
      </c>
      <c r="B53" s="388">
        <v>38</v>
      </c>
      <c r="C53" s="399">
        <f>C51/C52*1000</f>
        <v>-0.46870370370370373</v>
      </c>
      <c r="D53" s="400">
        <f>D51/D52*1000</f>
        <v>-0.07253968253968254</v>
      </c>
    </row>
    <row r="54" spans="1:4" ht="15">
      <c r="A54" s="258" t="s">
        <v>329</v>
      </c>
      <c r="B54" s="388"/>
      <c r="C54" s="391"/>
      <c r="D54" s="392"/>
    </row>
    <row r="55" spans="1:4" ht="15.75" thickBot="1">
      <c r="A55" s="261" t="s">
        <v>928</v>
      </c>
      <c r="B55" s="401">
        <v>38</v>
      </c>
      <c r="C55" s="402"/>
      <c r="D55" s="403"/>
    </row>
    <row r="56" spans="1:5" ht="14.25">
      <c r="A56" s="387"/>
      <c r="B56" s="385"/>
      <c r="C56" s="386"/>
      <c r="D56" s="413"/>
      <c r="E56" s="24"/>
    </row>
    <row r="57" spans="1:5" ht="15">
      <c r="A57" s="216" t="s">
        <v>929</v>
      </c>
      <c r="B57" s="404"/>
      <c r="C57" s="404"/>
      <c r="D57" s="426"/>
      <c r="E57" s="24"/>
    </row>
    <row r="58" spans="1:5" ht="6.75" customHeight="1" thickBot="1">
      <c r="A58" s="216"/>
      <c r="B58" s="404"/>
      <c r="C58" s="404"/>
      <c r="D58" s="426"/>
      <c r="E58" s="24"/>
    </row>
    <row r="59" spans="1:6" s="469" customFormat="1" ht="15">
      <c r="A59" s="470"/>
      <c r="B59" s="467">
        <v>2002</v>
      </c>
      <c r="C59" s="468">
        <v>2001</v>
      </c>
      <c r="D59" s="550"/>
      <c r="E59" s="550"/>
      <c r="F59" s="564"/>
    </row>
    <row r="60" spans="1:4" ht="15">
      <c r="A60" s="97" t="s">
        <v>330</v>
      </c>
      <c r="B60" s="405">
        <v>53419</v>
      </c>
      <c r="C60" s="409">
        <v>56620</v>
      </c>
      <c r="D60"/>
    </row>
    <row r="61" spans="1:4" ht="14.25">
      <c r="A61" s="73" t="s">
        <v>930</v>
      </c>
      <c r="B61" s="405"/>
      <c r="C61" s="409"/>
      <c r="D61"/>
    </row>
    <row r="62" spans="1:4" ht="14.25">
      <c r="A62" s="73" t="s">
        <v>331</v>
      </c>
      <c r="B62" s="405">
        <v>-1769</v>
      </c>
      <c r="C62" s="409">
        <v>-2227</v>
      </c>
      <c r="D62"/>
    </row>
    <row r="63" spans="1:4" ht="30">
      <c r="A63" s="97" t="s">
        <v>332</v>
      </c>
      <c r="B63" s="406">
        <f>SUM(B60:B62)</f>
        <v>51650</v>
      </c>
      <c r="C63" s="551">
        <f>SUM(C60:C62)</f>
        <v>54393</v>
      </c>
      <c r="D63" s="342"/>
    </row>
    <row r="64" spans="1:4" ht="15">
      <c r="A64" s="97" t="s">
        <v>333</v>
      </c>
      <c r="B64" s="405">
        <v>37800</v>
      </c>
      <c r="C64" s="409">
        <v>37800</v>
      </c>
      <c r="D64"/>
    </row>
    <row r="65" spans="1:4" ht="14.25">
      <c r="A65" s="73" t="s">
        <v>334</v>
      </c>
      <c r="B65" s="405"/>
      <c r="C65" s="409"/>
      <c r="D65"/>
    </row>
    <row r="66" spans="1:4" ht="14.25">
      <c r="A66" s="73" t="s">
        <v>931</v>
      </c>
      <c r="B66" s="405"/>
      <c r="C66" s="409"/>
      <c r="D66"/>
    </row>
    <row r="67" spans="1:4" ht="14.25">
      <c r="A67" s="73" t="s">
        <v>362</v>
      </c>
      <c r="B67" s="405"/>
      <c r="C67" s="409"/>
      <c r="D67"/>
    </row>
    <row r="68" spans="1:4" ht="14.25">
      <c r="A68" s="73" t="s">
        <v>932</v>
      </c>
      <c r="B68" s="405"/>
      <c r="C68" s="409"/>
      <c r="D68"/>
    </row>
    <row r="69" spans="1:4" ht="14.25">
      <c r="A69" s="73" t="s">
        <v>363</v>
      </c>
      <c r="B69" s="405"/>
      <c r="C69" s="409"/>
      <c r="D69"/>
    </row>
    <row r="70" spans="1:4" ht="15">
      <c r="A70" s="97" t="s">
        <v>335</v>
      </c>
      <c r="B70" s="407">
        <f>B64+B65</f>
        <v>37800</v>
      </c>
      <c r="C70" s="408">
        <f>C64+C65</f>
        <v>37800</v>
      </c>
      <c r="D70"/>
    </row>
    <row r="71" spans="1:4" ht="15">
      <c r="A71" s="97" t="s">
        <v>336</v>
      </c>
      <c r="B71" s="405"/>
      <c r="C71" s="409"/>
      <c r="D71"/>
    </row>
    <row r="72" spans="1:4" ht="14.25">
      <c r="A72" s="73" t="s">
        <v>337</v>
      </c>
      <c r="B72" s="405"/>
      <c r="C72" s="409"/>
      <c r="D72"/>
    </row>
    <row r="73" spans="1:4" ht="14.25">
      <c r="A73" s="73" t="s">
        <v>931</v>
      </c>
      <c r="B73" s="405"/>
      <c r="C73" s="409"/>
      <c r="D73"/>
    </row>
    <row r="74" spans="1:4" ht="14.25">
      <c r="A74" s="73" t="s">
        <v>932</v>
      </c>
      <c r="B74" s="405"/>
      <c r="C74" s="409"/>
      <c r="D74"/>
    </row>
    <row r="75" spans="1:4" ht="15">
      <c r="A75" s="97" t="s">
        <v>338</v>
      </c>
      <c r="B75" s="405"/>
      <c r="C75" s="409"/>
      <c r="D75"/>
    </row>
    <row r="76" spans="1:4" ht="15">
      <c r="A76" s="97" t="s">
        <v>339</v>
      </c>
      <c r="B76" s="405"/>
      <c r="C76" s="409"/>
      <c r="D76"/>
    </row>
    <row r="77" spans="1:4" ht="14.25">
      <c r="A77" s="73" t="s">
        <v>340</v>
      </c>
      <c r="B77" s="405"/>
      <c r="C77" s="409"/>
      <c r="D77"/>
    </row>
    <row r="78" spans="1:4" ht="14.25">
      <c r="A78" s="73" t="s">
        <v>931</v>
      </c>
      <c r="B78" s="405"/>
      <c r="C78" s="409"/>
      <c r="D78"/>
    </row>
    <row r="79" spans="1:4" ht="14.25">
      <c r="A79" s="73" t="s">
        <v>932</v>
      </c>
      <c r="B79" s="405"/>
      <c r="C79" s="409"/>
      <c r="D79"/>
    </row>
    <row r="80" spans="1:4" ht="15">
      <c r="A80" s="97" t="s">
        <v>341</v>
      </c>
      <c r="B80" s="405"/>
      <c r="C80" s="409"/>
      <c r="D80"/>
    </row>
    <row r="81" spans="1:4" ht="15">
      <c r="A81" s="97" t="s">
        <v>342</v>
      </c>
      <c r="B81" s="405">
        <v>22050</v>
      </c>
      <c r="C81" s="409">
        <v>22050</v>
      </c>
      <c r="D81"/>
    </row>
    <row r="82" spans="1:4" ht="14.25">
      <c r="A82" s="73" t="s">
        <v>343</v>
      </c>
      <c r="B82" s="405"/>
      <c r="C82" s="409"/>
      <c r="D82"/>
    </row>
    <row r="83" spans="1:4" ht="14.25">
      <c r="A83" s="73" t="s">
        <v>931</v>
      </c>
      <c r="B83" s="405"/>
      <c r="C83" s="409"/>
      <c r="D83"/>
    </row>
    <row r="84" spans="1:4" ht="14.25">
      <c r="A84" s="73" t="s">
        <v>937</v>
      </c>
      <c r="B84" s="405"/>
      <c r="C84" s="409"/>
      <c r="D84"/>
    </row>
    <row r="85" spans="1:4" ht="14.25">
      <c r="A85" s="73" t="s">
        <v>938</v>
      </c>
      <c r="B85" s="405"/>
      <c r="C85" s="409"/>
      <c r="D85"/>
    </row>
    <row r="86" spans="1:4" ht="14.25">
      <c r="A86" s="73" t="s">
        <v>939</v>
      </c>
      <c r="B86" s="405"/>
      <c r="C86" s="409"/>
      <c r="D86"/>
    </row>
    <row r="87" spans="1:4" ht="14.25">
      <c r="A87" s="73" t="s">
        <v>125</v>
      </c>
      <c r="B87" s="405"/>
      <c r="C87" s="409"/>
      <c r="D87"/>
    </row>
    <row r="88" spans="1:4" ht="14.25">
      <c r="A88" s="73" t="s">
        <v>932</v>
      </c>
      <c r="B88" s="405"/>
      <c r="C88" s="409"/>
      <c r="D88"/>
    </row>
    <row r="89" spans="1:4" ht="14.25">
      <c r="A89" s="73" t="s">
        <v>940</v>
      </c>
      <c r="B89" s="405"/>
      <c r="C89" s="409"/>
      <c r="D89"/>
    </row>
    <row r="90" spans="1:4" ht="15">
      <c r="A90" s="97" t="s">
        <v>344</v>
      </c>
      <c r="B90" s="407">
        <f>B81+B82</f>
        <v>22050</v>
      </c>
      <c r="C90" s="408">
        <f>C81+C82</f>
        <v>22050</v>
      </c>
      <c r="D90"/>
    </row>
    <row r="91" spans="1:4" ht="15">
      <c r="A91" s="97" t="s">
        <v>345</v>
      </c>
      <c r="B91" s="405"/>
      <c r="C91" s="409"/>
      <c r="D91"/>
    </row>
    <row r="92" spans="1:4" ht="14.25">
      <c r="A92" s="73" t="s">
        <v>346</v>
      </c>
      <c r="B92" s="405"/>
      <c r="C92" s="409"/>
      <c r="D92"/>
    </row>
    <row r="93" spans="1:4" ht="14.25">
      <c r="A93" s="73" t="s">
        <v>931</v>
      </c>
      <c r="B93" s="405"/>
      <c r="C93" s="409"/>
      <c r="D93"/>
    </row>
    <row r="94" spans="1:4" ht="14.25">
      <c r="A94" s="73" t="s">
        <v>932</v>
      </c>
      <c r="B94" s="405"/>
      <c r="C94" s="409"/>
      <c r="D94"/>
    </row>
    <row r="95" spans="1:4" ht="14.25">
      <c r="A95" s="73" t="s">
        <v>364</v>
      </c>
      <c r="B95" s="405"/>
      <c r="C95" s="409"/>
      <c r="D95"/>
    </row>
    <row r="96" spans="1:4" ht="15">
      <c r="A96" s="97" t="s">
        <v>347</v>
      </c>
      <c r="B96" s="407"/>
      <c r="C96" s="408"/>
      <c r="D96"/>
    </row>
    <row r="97" spans="1:4" ht="15">
      <c r="A97" s="97" t="s">
        <v>348</v>
      </c>
      <c r="B97" s="405"/>
      <c r="C97" s="409"/>
      <c r="D97"/>
    </row>
    <row r="98" spans="1:4" ht="14.25">
      <c r="A98" s="73" t="s">
        <v>349</v>
      </c>
      <c r="B98" s="405"/>
      <c r="C98" s="409"/>
      <c r="D98"/>
    </row>
    <row r="99" spans="1:4" ht="14.25">
      <c r="A99" s="73" t="s">
        <v>931</v>
      </c>
      <c r="B99" s="405"/>
      <c r="C99" s="409"/>
      <c r="D99"/>
    </row>
    <row r="100" spans="1:4" ht="14.25">
      <c r="A100" s="73" t="s">
        <v>932</v>
      </c>
      <c r="B100" s="405"/>
      <c r="C100" s="409"/>
      <c r="D100"/>
    </row>
    <row r="101" spans="1:4" ht="15">
      <c r="A101" s="97" t="s">
        <v>350</v>
      </c>
      <c r="B101" s="407"/>
      <c r="C101" s="408"/>
      <c r="D101"/>
    </row>
    <row r="102" spans="1:4" ht="15">
      <c r="A102" s="97" t="s">
        <v>351</v>
      </c>
      <c r="B102" s="405">
        <v>-3230</v>
      </c>
      <c r="C102" s="409">
        <v>-4000</v>
      </c>
      <c r="D102"/>
    </row>
    <row r="103" spans="1:4" ht="15">
      <c r="A103" s="97" t="s">
        <v>352</v>
      </c>
      <c r="B103" s="405"/>
      <c r="C103" s="409"/>
      <c r="D103"/>
    </row>
    <row r="104" spans="1:4" ht="14.25">
      <c r="A104" s="73" t="s">
        <v>930</v>
      </c>
      <c r="B104" s="405"/>
      <c r="C104" s="409"/>
      <c r="D104"/>
    </row>
    <row r="105" spans="1:4" ht="14.25">
      <c r="A105" s="73" t="s">
        <v>331</v>
      </c>
      <c r="B105" s="405"/>
      <c r="C105" s="409"/>
      <c r="D105"/>
    </row>
    <row r="106" spans="1:4" ht="28.5">
      <c r="A106" s="73" t="s">
        <v>353</v>
      </c>
      <c r="B106" s="405"/>
      <c r="C106" s="409"/>
      <c r="D106"/>
    </row>
    <row r="107" spans="1:4" ht="14.25">
      <c r="A107" s="73" t="s">
        <v>931</v>
      </c>
      <c r="B107" s="405"/>
      <c r="C107" s="409"/>
      <c r="D107"/>
    </row>
    <row r="108" spans="1:4" ht="14.25">
      <c r="A108" s="73" t="s">
        <v>365</v>
      </c>
      <c r="B108" s="405"/>
      <c r="C108" s="409"/>
      <c r="D108"/>
    </row>
    <row r="109" spans="1:4" ht="14.25">
      <c r="A109" s="73" t="s">
        <v>932</v>
      </c>
      <c r="B109" s="405"/>
      <c r="C109" s="409"/>
      <c r="D109"/>
    </row>
    <row r="110" spans="1:4" ht="14.25">
      <c r="A110" s="73" t="s">
        <v>126</v>
      </c>
      <c r="B110" s="405"/>
      <c r="C110" s="409"/>
      <c r="D110"/>
    </row>
    <row r="111" spans="1:4" ht="15">
      <c r="A111" s="97" t="s">
        <v>354</v>
      </c>
      <c r="B111" s="407"/>
      <c r="C111" s="408"/>
      <c r="D111"/>
    </row>
    <row r="112" spans="1:4" ht="15">
      <c r="A112" s="97" t="s">
        <v>355</v>
      </c>
      <c r="B112" s="405">
        <v>-3230</v>
      </c>
      <c r="C112" s="409">
        <v>-4000</v>
      </c>
      <c r="D112"/>
    </row>
    <row r="113" spans="1:4" ht="14.25">
      <c r="A113" s="73" t="s">
        <v>930</v>
      </c>
      <c r="B113" s="405">
        <v>-1768</v>
      </c>
      <c r="C113" s="409">
        <v>-2227</v>
      </c>
      <c r="D113"/>
    </row>
    <row r="114" spans="1:4" ht="14.25">
      <c r="A114" s="73" t="s">
        <v>331</v>
      </c>
      <c r="B114" s="405"/>
      <c r="C114" s="409"/>
      <c r="D114"/>
    </row>
    <row r="115" spans="1:4" ht="28.5">
      <c r="A115" s="73" t="s">
        <v>356</v>
      </c>
      <c r="B115" s="405">
        <f>SUM(B112:B114)</f>
        <v>-4998</v>
      </c>
      <c r="C115" s="409">
        <f>SUM(C112:C114)</f>
        <v>-6227</v>
      </c>
      <c r="D115"/>
    </row>
    <row r="116" spans="1:4" ht="14.25">
      <c r="A116" s="73" t="s">
        <v>931</v>
      </c>
      <c r="B116" s="405">
        <f>SUM(B117)</f>
        <v>-3201</v>
      </c>
      <c r="C116" s="409">
        <f>C117</f>
        <v>0</v>
      </c>
      <c r="D116"/>
    </row>
    <row r="117" spans="1:4" ht="14.25">
      <c r="A117" s="73" t="s">
        <v>366</v>
      </c>
      <c r="B117" s="405">
        <v>-3201</v>
      </c>
      <c r="C117" s="409"/>
      <c r="D117"/>
    </row>
    <row r="118" spans="1:4" ht="14.25">
      <c r="A118" s="73" t="s">
        <v>932</v>
      </c>
      <c r="B118" s="405"/>
      <c r="C118" s="409">
        <f>SUM(C119)</f>
        <v>769</v>
      </c>
      <c r="D118"/>
    </row>
    <row r="119" spans="1:4" ht="14.25">
      <c r="A119" s="73" t="s">
        <v>391</v>
      </c>
      <c r="B119" s="405"/>
      <c r="C119" s="409">
        <v>769</v>
      </c>
      <c r="D119"/>
    </row>
    <row r="120" spans="1:4" ht="15">
      <c r="A120" s="97" t="s">
        <v>357</v>
      </c>
      <c r="B120" s="407">
        <f>B115+B116</f>
        <v>-8199</v>
      </c>
      <c r="C120" s="408">
        <f>C115+C116+C118</f>
        <v>-5458</v>
      </c>
      <c r="D120"/>
    </row>
    <row r="121" spans="1:4" ht="15">
      <c r="A121" s="97" t="s">
        <v>358</v>
      </c>
      <c r="B121" s="405">
        <f>-(B111-B120)</f>
        <v>-8199</v>
      </c>
      <c r="C121" s="409">
        <f>-(C111-C120)</f>
        <v>-5458</v>
      </c>
      <c r="D121"/>
    </row>
    <row r="122" spans="1:4" ht="15">
      <c r="A122" s="97" t="s">
        <v>933</v>
      </c>
      <c r="B122" s="405">
        <f>-(B123-B124)</f>
        <v>-17717</v>
      </c>
      <c r="C122" s="409">
        <f>-(C123-C124)</f>
        <v>-2742</v>
      </c>
      <c r="D122"/>
    </row>
    <row r="123" spans="1:4" ht="14.25">
      <c r="A123" s="73" t="s">
        <v>934</v>
      </c>
      <c r="B123" s="405"/>
      <c r="C123" s="409"/>
      <c r="D123"/>
    </row>
    <row r="124" spans="1:4" ht="14.25">
      <c r="A124" s="73" t="s">
        <v>935</v>
      </c>
      <c r="B124" s="405">
        <v>-17717</v>
      </c>
      <c r="C124" s="409">
        <v>-2742</v>
      </c>
      <c r="D124"/>
    </row>
    <row r="125" spans="1:4" ht="14.25">
      <c r="A125" s="73" t="s">
        <v>359</v>
      </c>
      <c r="B125" s="405"/>
      <c r="C125" s="409"/>
      <c r="D125"/>
    </row>
    <row r="126" spans="1:4" ht="15">
      <c r="A126" s="97" t="s">
        <v>360</v>
      </c>
      <c r="B126" s="407">
        <f>B70+B75+B80+B90+B96+B101+B121+B122</f>
        <v>33934</v>
      </c>
      <c r="C126" s="408">
        <f>C70+C75+C80+C90+C96+C101+C121+C122</f>
        <v>51650</v>
      </c>
      <c r="D126"/>
    </row>
    <row r="127" spans="1:4" ht="29.25" thickBot="1">
      <c r="A127" s="262" t="s">
        <v>361</v>
      </c>
      <c r="B127" s="410"/>
      <c r="C127" s="452"/>
      <c r="D127"/>
    </row>
    <row r="128" spans="1:4" ht="14.25">
      <c r="A128" s="411"/>
      <c r="B128" s="412"/>
      <c r="C128" s="413"/>
      <c r="D128" s="413"/>
    </row>
    <row r="129" spans="1:4" ht="15">
      <c r="A129" s="216" t="s">
        <v>982</v>
      </c>
      <c r="B129" s="412"/>
      <c r="C129" s="413"/>
      <c r="D129" s="413"/>
    </row>
    <row r="130" spans="1:4" ht="15.75" thickBot="1">
      <c r="A130" s="387"/>
      <c r="B130" s="412"/>
      <c r="C130" s="414"/>
      <c r="D130" s="414"/>
    </row>
    <row r="131" spans="1:6" s="472" customFormat="1" ht="15">
      <c r="A131" s="466"/>
      <c r="B131" s="471"/>
      <c r="C131" s="467">
        <v>2002</v>
      </c>
      <c r="D131" s="468">
        <v>2001</v>
      </c>
      <c r="F131" s="565"/>
    </row>
    <row r="132" spans="1:4" ht="15">
      <c r="A132" s="263" t="s">
        <v>367</v>
      </c>
      <c r="B132" s="415"/>
      <c r="C132" s="416"/>
      <c r="D132" s="417"/>
    </row>
    <row r="133" spans="1:4" ht="15">
      <c r="A133" s="258" t="s">
        <v>370</v>
      </c>
      <c r="B133" s="418"/>
      <c r="C133" s="420"/>
      <c r="D133" s="437"/>
    </row>
    <row r="134" spans="1:4" ht="15">
      <c r="A134" s="258" t="s">
        <v>941</v>
      </c>
      <c r="B134" s="418"/>
      <c r="C134" s="520">
        <v>-17717</v>
      </c>
      <c r="D134" s="552">
        <v>-2742</v>
      </c>
    </row>
    <row r="135" spans="1:4" ht="15">
      <c r="A135" s="258" t="s">
        <v>942</v>
      </c>
      <c r="B135" s="418"/>
      <c r="C135" s="520">
        <f>SUM(C136:C146)</f>
        <v>13885</v>
      </c>
      <c r="D135" s="552">
        <f>SUM(D136:D146)</f>
        <v>1303</v>
      </c>
    </row>
    <row r="136" spans="1:4" ht="28.5">
      <c r="A136" s="95" t="s">
        <v>371</v>
      </c>
      <c r="B136" s="418"/>
      <c r="C136" s="420"/>
      <c r="D136" s="437"/>
    </row>
    <row r="137" spans="1:4" ht="14.25">
      <c r="A137" s="95" t="s">
        <v>372</v>
      </c>
      <c r="B137" s="418"/>
      <c r="C137" s="420">
        <v>53</v>
      </c>
      <c r="D137" s="437">
        <v>83</v>
      </c>
    </row>
    <row r="138" spans="1:4" ht="14.25">
      <c r="A138" s="95" t="s">
        <v>373</v>
      </c>
      <c r="B138" s="418"/>
      <c r="C138" s="420">
        <v>3</v>
      </c>
      <c r="D138" s="437"/>
    </row>
    <row r="139" spans="1:4" ht="14.25">
      <c r="A139" s="95" t="s">
        <v>374</v>
      </c>
      <c r="B139" s="418"/>
      <c r="C139" s="420">
        <v>-1765</v>
      </c>
      <c r="D139" s="437">
        <v>-2791</v>
      </c>
    </row>
    <row r="140" spans="1:4" ht="14.25">
      <c r="A140" s="95" t="s">
        <v>375</v>
      </c>
      <c r="B140" s="419"/>
      <c r="C140" s="420">
        <v>5646</v>
      </c>
      <c r="D140" s="437">
        <v>1925</v>
      </c>
    </row>
    <row r="141" spans="1:4" ht="14.25">
      <c r="A141" s="95" t="s">
        <v>376</v>
      </c>
      <c r="B141" s="418"/>
      <c r="C141" s="420">
        <v>367</v>
      </c>
      <c r="D141" s="437">
        <v>469</v>
      </c>
    </row>
    <row r="142" spans="1:4" ht="14.25">
      <c r="A142" s="95" t="s">
        <v>377</v>
      </c>
      <c r="B142" s="418"/>
      <c r="C142" s="420"/>
      <c r="D142" s="437"/>
    </row>
    <row r="143" spans="1:4" ht="14.25">
      <c r="A143" s="95" t="s">
        <v>378</v>
      </c>
      <c r="B143" s="418"/>
      <c r="C143" s="420">
        <v>202</v>
      </c>
      <c r="D143" s="437">
        <v>5008</v>
      </c>
    </row>
    <row r="144" spans="1:4" ht="28.5">
      <c r="A144" s="95" t="s">
        <v>379</v>
      </c>
      <c r="B144" s="418"/>
      <c r="C144" s="420">
        <v>-41</v>
      </c>
      <c r="D144" s="437">
        <v>1023</v>
      </c>
    </row>
    <row r="145" spans="1:6" s="290" customFormat="1" ht="14.25">
      <c r="A145" s="95" t="s">
        <v>380</v>
      </c>
      <c r="B145" s="418"/>
      <c r="C145" s="420">
        <v>50</v>
      </c>
      <c r="D145" s="437">
        <v>-735</v>
      </c>
      <c r="F145" s="566"/>
    </row>
    <row r="146" spans="1:4" ht="14.25">
      <c r="A146" s="95" t="s">
        <v>381</v>
      </c>
      <c r="B146" s="418"/>
      <c r="C146" s="420">
        <v>9370</v>
      </c>
      <c r="D146" s="437">
        <v>-3679</v>
      </c>
    </row>
    <row r="147" spans="1:4" ht="15">
      <c r="A147" s="258" t="s">
        <v>550</v>
      </c>
      <c r="B147" s="418"/>
      <c r="C147" s="520">
        <f>C134+C135</f>
        <v>-3832</v>
      </c>
      <c r="D147" s="552">
        <f>D134+D135</f>
        <v>-1439</v>
      </c>
    </row>
    <row r="148" spans="1:4" ht="15">
      <c r="A148" s="263" t="s">
        <v>382</v>
      </c>
      <c r="B148" s="415"/>
      <c r="C148" s="553"/>
      <c r="D148" s="554"/>
    </row>
    <row r="149" spans="1:4" ht="15">
      <c r="A149" s="258" t="s">
        <v>368</v>
      </c>
      <c r="B149" s="418"/>
      <c r="C149" s="520">
        <f>SUM(C150:C152)+C160</f>
        <v>14432</v>
      </c>
      <c r="D149" s="552">
        <f>SUM(D150:D152)+D160</f>
        <v>50449</v>
      </c>
    </row>
    <row r="150" spans="1:4" ht="28.5">
      <c r="A150" s="95" t="s">
        <v>383</v>
      </c>
      <c r="B150" s="418"/>
      <c r="C150" s="420"/>
      <c r="D150" s="437">
        <v>133</v>
      </c>
    </row>
    <row r="151" spans="1:4" ht="14.25">
      <c r="A151" s="95" t="s">
        <v>384</v>
      </c>
      <c r="B151" s="418"/>
      <c r="C151" s="420"/>
      <c r="D151" s="437"/>
    </row>
    <row r="152" spans="1:4" ht="14.25">
      <c r="A152" s="95" t="s">
        <v>385</v>
      </c>
      <c r="B152" s="418"/>
      <c r="C152" s="420">
        <f>C153+C154</f>
        <v>7026</v>
      </c>
      <c r="D152" s="437">
        <f>D153+D154</f>
        <v>50316</v>
      </c>
    </row>
    <row r="153" spans="1:4" ht="14.25">
      <c r="A153" s="95" t="s">
        <v>232</v>
      </c>
      <c r="B153" s="418"/>
      <c r="C153" s="420">
        <v>1244</v>
      </c>
      <c r="D153" s="437">
        <v>6241</v>
      </c>
    </row>
    <row r="154" spans="1:4" ht="14.25">
      <c r="A154" s="95" t="s">
        <v>220</v>
      </c>
      <c r="B154" s="418"/>
      <c r="C154" s="420">
        <f>SUM(C155:C159)</f>
        <v>5782</v>
      </c>
      <c r="D154" s="437">
        <f>SUM(D155:D159)</f>
        <v>44075</v>
      </c>
    </row>
    <row r="155" spans="1:4" ht="14.25">
      <c r="A155" s="95" t="s">
        <v>395</v>
      </c>
      <c r="B155" s="418"/>
      <c r="C155" s="420">
        <v>5782</v>
      </c>
      <c r="D155" s="437">
        <v>39512</v>
      </c>
    </row>
    <row r="156" spans="1:4" ht="14.25">
      <c r="A156" s="95" t="s">
        <v>396</v>
      </c>
      <c r="B156" s="418"/>
      <c r="C156" s="420"/>
      <c r="D156" s="437">
        <v>1323</v>
      </c>
    </row>
    <row r="157" spans="1:4" ht="14.25">
      <c r="A157" s="95" t="s">
        <v>397</v>
      </c>
      <c r="B157" s="418"/>
      <c r="C157" s="420"/>
      <c r="D157" s="437">
        <v>1250</v>
      </c>
    </row>
    <row r="158" spans="1:4" ht="14.25">
      <c r="A158" s="95" t="s">
        <v>398</v>
      </c>
      <c r="B158" s="418"/>
      <c r="C158" s="420"/>
      <c r="D158" s="437">
        <v>1990</v>
      </c>
    </row>
    <row r="159" spans="1:4" ht="14.25">
      <c r="A159" s="95" t="s">
        <v>399</v>
      </c>
      <c r="B159" s="418"/>
      <c r="C159" s="420"/>
      <c r="D159" s="437"/>
    </row>
    <row r="160" spans="1:4" ht="14.25">
      <c r="A160" s="95" t="s">
        <v>386</v>
      </c>
      <c r="B160" s="418"/>
      <c r="C160" s="420">
        <v>7406</v>
      </c>
      <c r="D160" s="437"/>
    </row>
    <row r="161" spans="1:4" ht="15">
      <c r="A161" s="258" t="s">
        <v>369</v>
      </c>
      <c r="B161" s="418"/>
      <c r="C161" s="520">
        <f>SUM(C162:C164,C169)</f>
        <v>16185</v>
      </c>
      <c r="D161" s="552">
        <f>SUM(D162:D164,D169)</f>
        <v>67195</v>
      </c>
    </row>
    <row r="162" spans="1:4" ht="28.5">
      <c r="A162" s="95" t="s">
        <v>387</v>
      </c>
      <c r="B162" s="418"/>
      <c r="C162" s="420">
        <v>112</v>
      </c>
      <c r="D162" s="437">
        <v>586</v>
      </c>
    </row>
    <row r="163" spans="1:4" ht="14.25">
      <c r="A163" s="95" t="s">
        <v>388</v>
      </c>
      <c r="B163" s="418"/>
      <c r="C163" s="420"/>
      <c r="D163" s="437"/>
    </row>
    <row r="164" spans="1:4" ht="14.25">
      <c r="A164" s="95" t="s">
        <v>389</v>
      </c>
      <c r="B164" s="418"/>
      <c r="C164" s="420">
        <f>C165+C166</f>
        <v>14911</v>
      </c>
      <c r="D164" s="437">
        <f>D165+D166</f>
        <v>61859</v>
      </c>
    </row>
    <row r="165" spans="1:4" ht="14.25">
      <c r="A165" s="95" t="s">
        <v>232</v>
      </c>
      <c r="B165" s="418"/>
      <c r="C165" s="420">
        <v>14911</v>
      </c>
      <c r="D165" s="437">
        <v>17258</v>
      </c>
    </row>
    <row r="166" spans="1:4" ht="14.25">
      <c r="A166" s="95" t="s">
        <v>220</v>
      </c>
      <c r="B166" s="418"/>
      <c r="C166" s="420"/>
      <c r="D166" s="437">
        <f>D167+D168</f>
        <v>44601</v>
      </c>
    </row>
    <row r="167" spans="1:4" ht="14.25">
      <c r="A167" s="95" t="s">
        <v>400</v>
      </c>
      <c r="B167" s="418"/>
      <c r="C167" s="420"/>
      <c r="D167" s="437">
        <v>43491</v>
      </c>
    </row>
    <row r="168" spans="1:4" ht="14.25">
      <c r="A168" s="95" t="s">
        <v>401</v>
      </c>
      <c r="B168" s="418"/>
      <c r="C168" s="420"/>
      <c r="D168" s="437">
        <v>1110</v>
      </c>
    </row>
    <row r="169" spans="1:4" ht="14.25">
      <c r="A169" s="95" t="s">
        <v>390</v>
      </c>
      <c r="B169" s="418"/>
      <c r="C169" s="420">
        <v>1162</v>
      </c>
      <c r="D169" s="437">
        <v>4750</v>
      </c>
    </row>
    <row r="170" spans="1:4" ht="15">
      <c r="A170" s="258" t="s">
        <v>394</v>
      </c>
      <c r="B170" s="418"/>
      <c r="C170" s="520">
        <f>C149-C161</f>
        <v>-1753</v>
      </c>
      <c r="D170" s="552">
        <f>D149-D161</f>
        <v>-16746</v>
      </c>
    </row>
    <row r="171" spans="1:4" ht="15">
      <c r="A171" s="263" t="s">
        <v>402</v>
      </c>
      <c r="B171" s="415"/>
      <c r="C171" s="553"/>
      <c r="D171" s="554"/>
    </row>
    <row r="172" spans="1:4" ht="15">
      <c r="A172" s="258" t="s">
        <v>368</v>
      </c>
      <c r="B172" s="418"/>
      <c r="C172" s="520"/>
      <c r="D172" s="552">
        <f>SUM(D173:D176)</f>
        <v>24200</v>
      </c>
    </row>
    <row r="173" spans="1:4" ht="28.5">
      <c r="A173" s="95" t="s">
        <v>403</v>
      </c>
      <c r="B173" s="419"/>
      <c r="C173" s="420"/>
      <c r="D173" s="437">
        <v>24200</v>
      </c>
    </row>
    <row r="174" spans="1:4" ht="14.25">
      <c r="A174" s="95" t="s">
        <v>404</v>
      </c>
      <c r="B174" s="419"/>
      <c r="C174" s="420"/>
      <c r="D174" s="437"/>
    </row>
    <row r="175" spans="1:4" ht="14.25">
      <c r="A175" s="95" t="s">
        <v>405</v>
      </c>
      <c r="B175" s="418"/>
      <c r="C175" s="420"/>
      <c r="D175" s="437"/>
    </row>
    <row r="176" spans="1:4" ht="14.25">
      <c r="A176" s="95" t="s">
        <v>406</v>
      </c>
      <c r="B176" s="418"/>
      <c r="C176" s="420"/>
      <c r="D176" s="437"/>
    </row>
    <row r="177" spans="1:4" ht="15">
      <c r="A177" s="258" t="s">
        <v>369</v>
      </c>
      <c r="B177" s="418"/>
      <c r="C177" s="520"/>
      <c r="D177" s="552">
        <f>SUM(D178:D186)</f>
        <v>558</v>
      </c>
    </row>
    <row r="178" spans="1:4" ht="14.25">
      <c r="A178" s="95" t="s">
        <v>407</v>
      </c>
      <c r="B178" s="418"/>
      <c r="C178" s="420"/>
      <c r="D178" s="437"/>
    </row>
    <row r="179" spans="1:4" ht="14.25">
      <c r="A179" s="95" t="s">
        <v>408</v>
      </c>
      <c r="B179" s="418"/>
      <c r="C179" s="420"/>
      <c r="D179" s="437"/>
    </row>
    <row r="180" spans="1:4" ht="14.25">
      <c r="A180" s="95" t="s">
        <v>409</v>
      </c>
      <c r="B180" s="418"/>
      <c r="C180" s="420"/>
      <c r="D180" s="437"/>
    </row>
    <row r="181" spans="1:4" ht="14.25">
      <c r="A181" s="95" t="s">
        <v>410</v>
      </c>
      <c r="B181" s="418"/>
      <c r="C181" s="420"/>
      <c r="D181" s="437">
        <v>515</v>
      </c>
    </row>
    <row r="182" spans="1:4" ht="14.25">
      <c r="A182" s="95" t="s">
        <v>411</v>
      </c>
      <c r="B182" s="418"/>
      <c r="C182" s="420"/>
      <c r="D182" s="437"/>
    </row>
    <row r="183" spans="1:4" ht="14.25">
      <c r="A183" s="95" t="s">
        <v>412</v>
      </c>
      <c r="B183" s="418"/>
      <c r="C183" s="420"/>
      <c r="D183" s="437"/>
    </row>
    <row r="184" spans="1:4" ht="14.25">
      <c r="A184" s="95" t="s">
        <v>413</v>
      </c>
      <c r="B184" s="418"/>
      <c r="C184" s="420"/>
      <c r="D184" s="437"/>
    </row>
    <row r="185" spans="1:4" ht="14.25">
      <c r="A185" s="95" t="s">
        <v>414</v>
      </c>
      <c r="B185" s="418"/>
      <c r="C185" s="420"/>
      <c r="D185" s="437">
        <v>43</v>
      </c>
    </row>
    <row r="186" spans="1:4" ht="14.25">
      <c r="A186" s="95" t="s">
        <v>415</v>
      </c>
      <c r="B186" s="418"/>
      <c r="C186" s="420"/>
      <c r="D186" s="437"/>
    </row>
    <row r="187" spans="1:4" ht="15">
      <c r="A187" s="258" t="s">
        <v>416</v>
      </c>
      <c r="B187" s="418"/>
      <c r="C187" s="420">
        <f>C172-C177</f>
        <v>0</v>
      </c>
      <c r="D187" s="437">
        <f>D172-D177</f>
        <v>23642</v>
      </c>
    </row>
    <row r="188" spans="1:4" ht="15">
      <c r="A188" s="258" t="s">
        <v>417</v>
      </c>
      <c r="B188" s="418"/>
      <c r="C188" s="420">
        <f>C147+C170+C187</f>
        <v>-5585</v>
      </c>
      <c r="D188" s="437">
        <f>D147+D170+D187</f>
        <v>5457</v>
      </c>
    </row>
    <row r="189" spans="1:4" ht="15">
      <c r="A189" s="258" t="s">
        <v>418</v>
      </c>
      <c r="B189" s="418"/>
      <c r="C189" s="420"/>
      <c r="D189" s="437"/>
    </row>
    <row r="190" spans="1:4" ht="14.25">
      <c r="A190" s="95" t="s">
        <v>421</v>
      </c>
      <c r="B190" s="418"/>
      <c r="C190" s="420"/>
      <c r="D190" s="437"/>
    </row>
    <row r="191" spans="1:4" ht="15">
      <c r="A191" s="258" t="s">
        <v>419</v>
      </c>
      <c r="B191" s="418"/>
      <c r="C191" s="420">
        <v>8128</v>
      </c>
      <c r="D191" s="437">
        <v>2672</v>
      </c>
    </row>
    <row r="192" spans="1:4" ht="15">
      <c r="A192" s="258" t="s">
        <v>420</v>
      </c>
      <c r="B192" s="418"/>
      <c r="C192" s="520">
        <f>C188+C191</f>
        <v>2543</v>
      </c>
      <c r="D192" s="552">
        <f>D188+D191</f>
        <v>8129</v>
      </c>
    </row>
    <row r="193" spans="1:4" ht="15" thickBot="1">
      <c r="A193" s="264" t="s">
        <v>422</v>
      </c>
      <c r="B193" s="421"/>
      <c r="C193" s="555"/>
      <c r="D193" s="556"/>
    </row>
    <row r="194" spans="1:4" ht="14.25">
      <c r="A194" s="411"/>
      <c r="B194" s="412"/>
      <c r="C194" s="413"/>
      <c r="D194" s="413"/>
    </row>
    <row r="195" spans="1:4" ht="15">
      <c r="A195" s="216" t="s">
        <v>551</v>
      </c>
      <c r="B195" s="412"/>
      <c r="C195" s="413"/>
      <c r="D195" s="413"/>
    </row>
    <row r="196" spans="1:4" ht="15">
      <c r="A196" s="274" t="s">
        <v>552</v>
      </c>
      <c r="B196" s="412"/>
      <c r="C196" s="413"/>
      <c r="D196" s="413"/>
    </row>
    <row r="197" spans="1:4" ht="14.25">
      <c r="A197" s="411"/>
      <c r="B197" s="412"/>
      <c r="C197" s="413"/>
      <c r="D197" s="413"/>
    </row>
    <row r="198" spans="1:4" ht="15.75" thickBot="1">
      <c r="A198" s="216" t="s">
        <v>943</v>
      </c>
      <c r="B198" s="404"/>
      <c r="C198" s="404"/>
      <c r="D198" s="404"/>
    </row>
    <row r="199" spans="1:6" s="472" customFormat="1" ht="15">
      <c r="A199" s="470" t="s">
        <v>430</v>
      </c>
      <c r="B199" s="467">
        <v>2002</v>
      </c>
      <c r="C199" s="467">
        <v>2001</v>
      </c>
      <c r="F199" s="565"/>
    </row>
    <row r="200" spans="1:4" ht="14.25">
      <c r="A200" s="73" t="s">
        <v>423</v>
      </c>
      <c r="B200" s="391"/>
      <c r="C200" s="391"/>
      <c r="D200"/>
    </row>
    <row r="201" spans="1:4" ht="14.25">
      <c r="A201" s="73" t="s">
        <v>424</v>
      </c>
      <c r="B201" s="391"/>
      <c r="C201" s="391"/>
      <c r="D201"/>
    </row>
    <row r="202" spans="1:4" ht="14.25">
      <c r="A202" s="73" t="s">
        <v>425</v>
      </c>
      <c r="B202" s="391"/>
      <c r="C202" s="391"/>
      <c r="D202"/>
    </row>
    <row r="203" spans="1:4" ht="14.25">
      <c r="A203" s="73" t="s">
        <v>429</v>
      </c>
      <c r="B203" s="391"/>
      <c r="C203" s="391"/>
      <c r="D203"/>
    </row>
    <row r="204" spans="1:4" ht="14.25">
      <c r="A204" s="73" t="s">
        <v>426</v>
      </c>
      <c r="B204" s="391">
        <v>29</v>
      </c>
      <c r="C204" s="391">
        <v>47</v>
      </c>
      <c r="D204"/>
    </row>
    <row r="205" spans="1:4" ht="14.25">
      <c r="A205" s="73" t="s">
        <v>427</v>
      </c>
      <c r="B205" s="391"/>
      <c r="C205" s="391"/>
      <c r="D205"/>
    </row>
    <row r="206" spans="1:4" ht="15.75" thickBot="1">
      <c r="A206" s="215" t="s">
        <v>428</v>
      </c>
      <c r="B206" s="424">
        <f>SUM(B200:B205)-B203</f>
        <v>29</v>
      </c>
      <c r="C206" s="424">
        <f>SUM(C200:C205)-C203</f>
        <v>47</v>
      </c>
      <c r="D206"/>
    </row>
    <row r="207" spans="1:4" ht="14.25">
      <c r="A207" s="411"/>
      <c r="B207" s="412"/>
      <c r="C207" s="413"/>
      <c r="D207" s="413"/>
    </row>
    <row r="208" spans="1:4" ht="14.25">
      <c r="A208" s="411"/>
      <c r="B208" s="412"/>
      <c r="C208" s="413"/>
      <c r="D208" s="413"/>
    </row>
    <row r="209" spans="1:4" ht="15.75" thickBot="1">
      <c r="A209" s="216" t="s">
        <v>443</v>
      </c>
      <c r="B209" s="413"/>
      <c r="C209" s="413"/>
      <c r="D209" s="426"/>
    </row>
    <row r="210" spans="1:6" s="472" customFormat="1" ht="30">
      <c r="A210" s="470" t="s">
        <v>442</v>
      </c>
      <c r="B210" s="467">
        <v>2002</v>
      </c>
      <c r="C210" s="467">
        <v>2001</v>
      </c>
      <c r="F210" s="565"/>
    </row>
    <row r="211" spans="1:4" ht="14.25">
      <c r="A211" s="73" t="s">
        <v>960</v>
      </c>
      <c r="B211" s="405">
        <v>29</v>
      </c>
      <c r="C211" s="405">
        <v>47</v>
      </c>
      <c r="D211"/>
    </row>
    <row r="212" spans="1:4" ht="28.5">
      <c r="A212" s="73" t="s">
        <v>456</v>
      </c>
      <c r="B212" s="427"/>
      <c r="C212" s="427"/>
      <c r="D212"/>
    </row>
    <row r="213" spans="1:6" s="290" customFormat="1" ht="14.25">
      <c r="A213" s="73" t="s">
        <v>936</v>
      </c>
      <c r="B213" s="405"/>
      <c r="C213" s="405"/>
      <c r="F213" s="566"/>
    </row>
    <row r="214" spans="1:4" ht="15.75" thickBot="1">
      <c r="A214" s="215" t="s">
        <v>428</v>
      </c>
      <c r="B214" s="428">
        <f>B211+B212</f>
        <v>29</v>
      </c>
      <c r="C214" s="428">
        <f>C211+C212</f>
        <v>47</v>
      </c>
      <c r="D214"/>
    </row>
    <row r="215" spans="1:4" ht="14.25">
      <c r="A215" s="411"/>
      <c r="B215" s="412"/>
      <c r="C215" s="413"/>
      <c r="D215"/>
    </row>
    <row r="216" spans="1:4" ht="15.75" thickBot="1">
      <c r="A216" s="216" t="s">
        <v>457</v>
      </c>
      <c r="B216" s="404"/>
      <c r="C216" s="404"/>
      <c r="D216"/>
    </row>
    <row r="217" spans="1:6" s="472" customFormat="1" ht="15">
      <c r="A217" s="470" t="s">
        <v>870</v>
      </c>
      <c r="B217" s="467">
        <v>2002</v>
      </c>
      <c r="C217" s="467">
        <v>2001</v>
      </c>
      <c r="F217" s="565"/>
    </row>
    <row r="218" spans="1:4" ht="14.25">
      <c r="A218" s="73" t="s">
        <v>458</v>
      </c>
      <c r="B218" s="391">
        <v>82</v>
      </c>
      <c r="C218" s="391">
        <f>SUM(C219:C223)</f>
        <v>26</v>
      </c>
      <c r="D218"/>
    </row>
    <row r="219" spans="1:4" ht="14.25">
      <c r="A219" s="73" t="s">
        <v>463</v>
      </c>
      <c r="B219" s="391"/>
      <c r="C219" s="391"/>
      <c r="D219"/>
    </row>
    <row r="220" spans="1:4" ht="14.25">
      <c r="A220" s="73" t="s">
        <v>462</v>
      </c>
      <c r="B220" s="391"/>
      <c r="C220" s="391">
        <v>17</v>
      </c>
      <c r="D220"/>
    </row>
    <row r="221" spans="1:4" ht="14.25">
      <c r="A221" s="73" t="s">
        <v>953</v>
      </c>
      <c r="B221" s="391">
        <v>2</v>
      </c>
      <c r="C221" s="391">
        <v>5</v>
      </c>
      <c r="D221"/>
    </row>
    <row r="222" spans="1:4" ht="14.25">
      <c r="A222" s="73" t="s">
        <v>954</v>
      </c>
      <c r="B222" s="391">
        <v>80</v>
      </c>
      <c r="C222" s="391"/>
      <c r="D222"/>
    </row>
    <row r="223" spans="1:4" ht="14.25">
      <c r="A223" s="73" t="s">
        <v>464</v>
      </c>
      <c r="B223" s="391"/>
      <c r="C223" s="391">
        <v>4</v>
      </c>
      <c r="D223"/>
    </row>
    <row r="224" spans="1:6" s="290" customFormat="1" ht="14.25">
      <c r="A224" s="73" t="s">
        <v>459</v>
      </c>
      <c r="B224" s="391">
        <v>1</v>
      </c>
      <c r="C224" s="391"/>
      <c r="F224" s="566"/>
    </row>
    <row r="225" spans="1:4" ht="14.25">
      <c r="A225" s="73" t="s">
        <v>460</v>
      </c>
      <c r="B225" s="391">
        <v>3</v>
      </c>
      <c r="C225" s="391"/>
      <c r="D225"/>
    </row>
    <row r="226" spans="1:4" ht="15.75" thickBot="1">
      <c r="A226" s="215" t="s">
        <v>461</v>
      </c>
      <c r="B226" s="424">
        <f>B218+B224+B225</f>
        <v>86</v>
      </c>
      <c r="C226" s="424">
        <f>C218+C224+C225</f>
        <v>26</v>
      </c>
      <c r="D226"/>
    </row>
    <row r="227" spans="1:4" ht="14.25">
      <c r="A227" s="411"/>
      <c r="B227" s="412"/>
      <c r="C227" s="413"/>
      <c r="D227"/>
    </row>
    <row r="228" spans="1:4" ht="14.25">
      <c r="A228" s="387"/>
      <c r="B228" s="385"/>
      <c r="C228" s="386"/>
      <c r="D228"/>
    </row>
    <row r="229" spans="1:4" ht="15.75" thickBot="1">
      <c r="A229" s="216" t="s">
        <v>958</v>
      </c>
      <c r="B229" s="404"/>
      <c r="C229" s="404"/>
      <c r="D229"/>
    </row>
    <row r="230" spans="1:6" s="472" customFormat="1" ht="15">
      <c r="A230" s="470" t="s">
        <v>959</v>
      </c>
      <c r="B230" s="467">
        <v>2002</v>
      </c>
      <c r="C230" s="467">
        <v>2001</v>
      </c>
      <c r="F230" s="565"/>
    </row>
    <row r="231" spans="1:6" s="290" customFormat="1" ht="14.25">
      <c r="A231" s="73" t="s">
        <v>960</v>
      </c>
      <c r="B231" s="391">
        <v>86</v>
      </c>
      <c r="C231" s="391">
        <v>26</v>
      </c>
      <c r="F231" s="566"/>
    </row>
    <row r="232" spans="1:4" ht="28.5">
      <c r="A232" s="73" t="s">
        <v>456</v>
      </c>
      <c r="B232" s="394"/>
      <c r="C232" s="394"/>
      <c r="D232"/>
    </row>
    <row r="233" spans="1:4" ht="14.25">
      <c r="A233" s="73" t="s">
        <v>913</v>
      </c>
      <c r="B233" s="391"/>
      <c r="C233" s="391"/>
      <c r="D233"/>
    </row>
    <row r="234" spans="1:4" ht="15.75" thickBot="1">
      <c r="A234" s="215" t="s">
        <v>497</v>
      </c>
      <c r="B234" s="424">
        <f>B231+B232</f>
        <v>86</v>
      </c>
      <c r="C234" s="424">
        <f>C231+C232</f>
        <v>26</v>
      </c>
      <c r="D234"/>
    </row>
    <row r="235" spans="1:4" ht="14.25">
      <c r="A235" s="387"/>
      <c r="B235" s="385"/>
      <c r="C235" s="386"/>
      <c r="D235"/>
    </row>
    <row r="236" spans="1:4" ht="14.25">
      <c r="A236" s="387"/>
      <c r="B236" s="385"/>
      <c r="C236" s="386"/>
      <c r="D236"/>
    </row>
    <row r="237" spans="1:4" ht="15.75" thickBot="1">
      <c r="A237" s="216" t="s">
        <v>961</v>
      </c>
      <c r="B237" s="404"/>
      <c r="C237" s="404"/>
      <c r="D237"/>
    </row>
    <row r="238" spans="1:6" s="472" customFormat="1" ht="15">
      <c r="A238" s="470" t="s">
        <v>498</v>
      </c>
      <c r="B238" s="467">
        <v>2002</v>
      </c>
      <c r="C238" s="467">
        <v>2001</v>
      </c>
      <c r="F238" s="565"/>
    </row>
    <row r="239" spans="1:4" ht="28.5">
      <c r="A239" s="73" t="s">
        <v>499</v>
      </c>
      <c r="B239" s="394">
        <v>0</v>
      </c>
      <c r="C239" s="394"/>
      <c r="D239"/>
    </row>
    <row r="240" spans="1:4" ht="14.25">
      <c r="A240" s="73" t="s">
        <v>963</v>
      </c>
      <c r="B240" s="391"/>
      <c r="C240" s="391"/>
      <c r="D240"/>
    </row>
    <row r="241" spans="1:4" ht="14.25">
      <c r="A241" s="73" t="s">
        <v>13</v>
      </c>
      <c r="B241" s="391"/>
      <c r="C241" s="391">
        <v>148</v>
      </c>
      <c r="D241"/>
    </row>
    <row r="242" spans="1:4" ht="15.75" thickBot="1">
      <c r="A242" s="215" t="s">
        <v>962</v>
      </c>
      <c r="B242" s="424">
        <f>B239</f>
        <v>0</v>
      </c>
      <c r="C242" s="424">
        <f>SUM(C239:C241)</f>
        <v>148</v>
      </c>
      <c r="D242"/>
    </row>
    <row r="243" spans="1:4" ht="14.25">
      <c r="A243" s="387"/>
      <c r="B243" s="385"/>
      <c r="C243" s="386"/>
      <c r="D243"/>
    </row>
    <row r="244" spans="1:6" s="290" customFormat="1" ht="15.75" thickBot="1">
      <c r="A244" s="216" t="s">
        <v>964</v>
      </c>
      <c r="B244" s="404"/>
      <c r="C244" s="404"/>
      <c r="F244" s="566"/>
    </row>
    <row r="245" spans="1:6" s="472" customFormat="1" ht="15">
      <c r="A245" s="470" t="s">
        <v>500</v>
      </c>
      <c r="B245" s="467">
        <v>2002</v>
      </c>
      <c r="C245" s="467">
        <v>2001</v>
      </c>
      <c r="F245" s="565"/>
    </row>
    <row r="246" spans="1:4" ht="14.25">
      <c r="A246" s="73" t="s">
        <v>501</v>
      </c>
      <c r="B246" s="391">
        <f>SUM(B247:B256)</f>
        <v>0</v>
      </c>
      <c r="C246" s="391">
        <f>SUM(C247:C256)</f>
        <v>0</v>
      </c>
      <c r="D246"/>
    </row>
    <row r="247" spans="1:4" ht="14.25">
      <c r="A247" s="73" t="s">
        <v>795</v>
      </c>
      <c r="B247" s="391"/>
      <c r="C247" s="391"/>
      <c r="D247"/>
    </row>
    <row r="248" spans="1:4" ht="14.25">
      <c r="A248" s="73" t="s">
        <v>936</v>
      </c>
      <c r="B248" s="391"/>
      <c r="C248" s="391"/>
      <c r="D248"/>
    </row>
    <row r="249" spans="1:4" ht="14.25">
      <c r="A249" s="73" t="s">
        <v>796</v>
      </c>
      <c r="B249" s="391"/>
      <c r="C249" s="391"/>
      <c r="D249"/>
    </row>
    <row r="250" spans="1:4" ht="14.25">
      <c r="A250" s="73" t="s">
        <v>936</v>
      </c>
      <c r="B250" s="391"/>
      <c r="C250" s="391"/>
      <c r="D250"/>
    </row>
    <row r="251" spans="1:4" ht="14.25">
      <c r="A251" s="73" t="s">
        <v>797</v>
      </c>
      <c r="B251" s="391"/>
      <c r="C251" s="391"/>
      <c r="D251"/>
    </row>
    <row r="252" spans="1:6" s="290" customFormat="1" ht="14.25">
      <c r="A252" s="73" t="s">
        <v>936</v>
      </c>
      <c r="B252" s="391"/>
      <c r="C252" s="391"/>
      <c r="F252" s="566"/>
    </row>
    <row r="253" spans="1:4" ht="14.25">
      <c r="A253" s="73" t="s">
        <v>798</v>
      </c>
      <c r="B253" s="391"/>
      <c r="C253" s="391"/>
      <c r="D253"/>
    </row>
    <row r="254" spans="1:4" ht="14.25">
      <c r="A254" s="73" t="s">
        <v>936</v>
      </c>
      <c r="B254" s="391"/>
      <c r="C254" s="391"/>
      <c r="D254"/>
    </row>
    <row r="255" spans="1:4" ht="14.25">
      <c r="A255" s="73" t="s">
        <v>803</v>
      </c>
      <c r="B255" s="391"/>
      <c r="C255" s="391"/>
      <c r="D255"/>
    </row>
    <row r="256" spans="1:4" ht="14.25">
      <c r="A256" s="73" t="s">
        <v>936</v>
      </c>
      <c r="B256" s="391"/>
      <c r="C256" s="391"/>
      <c r="D256"/>
    </row>
    <row r="257" spans="1:4" ht="14.25">
      <c r="A257" s="73" t="s">
        <v>502</v>
      </c>
      <c r="B257" s="391"/>
      <c r="C257" s="391"/>
      <c r="D257"/>
    </row>
    <row r="258" spans="1:4" ht="14.25">
      <c r="A258" s="73" t="s">
        <v>936</v>
      </c>
      <c r="B258" s="391"/>
      <c r="C258" s="391"/>
      <c r="D258"/>
    </row>
    <row r="259" spans="1:6" s="290" customFormat="1" ht="14.25">
      <c r="A259" s="73" t="s">
        <v>444</v>
      </c>
      <c r="B259" s="391">
        <f>B246+B257</f>
        <v>0</v>
      </c>
      <c r="C259" s="391">
        <f>C246+C257</f>
        <v>0</v>
      </c>
      <c r="F259" s="566"/>
    </row>
    <row r="260" spans="1:4" ht="14.25">
      <c r="A260" s="73" t="s">
        <v>503</v>
      </c>
      <c r="B260" s="391"/>
      <c r="C260" s="391"/>
      <c r="D260"/>
    </row>
    <row r="261" spans="1:4" ht="15.75" thickBot="1">
      <c r="A261" s="215" t="s">
        <v>504</v>
      </c>
      <c r="B261" s="424">
        <f>B259+B260</f>
        <v>0</v>
      </c>
      <c r="C261" s="424">
        <f>C259+C260</f>
        <v>0</v>
      </c>
      <c r="D261"/>
    </row>
    <row r="262" spans="1:4" ht="14.25">
      <c r="A262" s="387"/>
      <c r="B262" s="385"/>
      <c r="C262" s="386"/>
      <c r="D262"/>
    </row>
    <row r="263" spans="1:4" ht="14.25">
      <c r="A263" s="387"/>
      <c r="B263" s="385"/>
      <c r="C263" s="386"/>
      <c r="D263"/>
    </row>
    <row r="264" spans="1:4" ht="15.75" thickBot="1">
      <c r="A264" s="216" t="s">
        <v>967</v>
      </c>
      <c r="B264" s="404"/>
      <c r="C264" s="404"/>
      <c r="D264"/>
    </row>
    <row r="265" spans="1:6" s="472" customFormat="1" ht="30">
      <c r="A265" s="470" t="s">
        <v>804</v>
      </c>
      <c r="B265" s="467">
        <v>2002</v>
      </c>
      <c r="C265" s="467">
        <v>2001</v>
      </c>
      <c r="F265" s="565"/>
    </row>
    <row r="266" spans="1:4" ht="14.25">
      <c r="A266" s="73" t="s">
        <v>968</v>
      </c>
      <c r="B266" s="391"/>
      <c r="C266" s="391"/>
      <c r="D266"/>
    </row>
    <row r="267" spans="1:4" ht="14.25">
      <c r="A267" s="73" t="s">
        <v>936</v>
      </c>
      <c r="B267" s="391"/>
      <c r="C267" s="391"/>
      <c r="D267"/>
    </row>
    <row r="268" spans="1:4" ht="14.25">
      <c r="A268" s="73" t="s">
        <v>946</v>
      </c>
      <c r="B268" s="391"/>
      <c r="C268" s="391"/>
      <c r="D268"/>
    </row>
    <row r="269" spans="1:4" ht="14.25">
      <c r="A269" s="73" t="s">
        <v>936</v>
      </c>
      <c r="B269" s="391"/>
      <c r="C269" s="391"/>
      <c r="D269"/>
    </row>
    <row r="270" spans="1:4" ht="14.25">
      <c r="A270" s="73" t="s">
        <v>948</v>
      </c>
      <c r="B270" s="391"/>
      <c r="C270" s="391"/>
      <c r="D270"/>
    </row>
    <row r="271" spans="1:4" ht="14.25">
      <c r="A271" s="73" t="s">
        <v>936</v>
      </c>
      <c r="B271" s="391"/>
      <c r="C271" s="391"/>
      <c r="D271"/>
    </row>
    <row r="272" spans="1:4" ht="14.25">
      <c r="A272" s="73" t="s">
        <v>969</v>
      </c>
      <c r="B272" s="391">
        <f>B266+B268-B270</f>
        <v>0</v>
      </c>
      <c r="C272" s="391">
        <f>C266+C268-C270</f>
        <v>0</v>
      </c>
      <c r="D272"/>
    </row>
    <row r="273" spans="1:4" ht="15" thickBot="1">
      <c r="A273" s="262" t="s">
        <v>936</v>
      </c>
      <c r="B273" s="422"/>
      <c r="C273" s="422"/>
      <c r="D273"/>
    </row>
    <row r="274" spans="1:4" ht="14.25">
      <c r="A274" s="387"/>
      <c r="B274" s="385"/>
      <c r="C274" s="386"/>
      <c r="D274"/>
    </row>
    <row r="275" spans="1:4" ht="14.25">
      <c r="A275" s="387"/>
      <c r="B275" s="385"/>
      <c r="C275" s="386"/>
      <c r="D275"/>
    </row>
    <row r="276" spans="1:4" ht="15.75" thickBot="1">
      <c r="A276" s="216" t="s">
        <v>970</v>
      </c>
      <c r="B276" s="404"/>
      <c r="C276" s="404"/>
      <c r="D276"/>
    </row>
    <row r="277" spans="1:6" s="472" customFormat="1" ht="30">
      <c r="A277" s="470" t="s">
        <v>805</v>
      </c>
      <c r="B277" s="467">
        <v>2002</v>
      </c>
      <c r="C277" s="467">
        <v>2001</v>
      </c>
      <c r="F277" s="565"/>
    </row>
    <row r="278" spans="1:4" ht="14.25">
      <c r="A278" s="73" t="s">
        <v>806</v>
      </c>
      <c r="B278" s="391"/>
      <c r="C278" s="391"/>
      <c r="D278"/>
    </row>
    <row r="279" spans="1:6" s="290" customFormat="1" ht="14.25">
      <c r="A279" s="73" t="s">
        <v>931</v>
      </c>
      <c r="B279" s="391"/>
      <c r="C279" s="391"/>
      <c r="F279" s="566"/>
    </row>
    <row r="280" spans="1:4" ht="14.25">
      <c r="A280" s="73" t="s">
        <v>936</v>
      </c>
      <c r="B280" s="391"/>
      <c r="C280" s="391"/>
      <c r="D280"/>
    </row>
    <row r="281" spans="1:4" ht="14.25">
      <c r="A281" s="73" t="s">
        <v>932</v>
      </c>
      <c r="B281" s="391"/>
      <c r="C281" s="391"/>
      <c r="D281"/>
    </row>
    <row r="282" spans="1:4" ht="14.25">
      <c r="A282" s="73" t="s">
        <v>936</v>
      </c>
      <c r="B282" s="391"/>
      <c r="C282" s="391"/>
      <c r="D282"/>
    </row>
    <row r="283" spans="1:4" ht="30" thickBot="1">
      <c r="A283" s="262" t="s">
        <v>807</v>
      </c>
      <c r="B283" s="424">
        <f>B278+B279-B281</f>
        <v>0</v>
      </c>
      <c r="C283" s="424">
        <f>C278+C279-C281</f>
        <v>0</v>
      </c>
      <c r="D283"/>
    </row>
    <row r="284" spans="1:4" ht="14.25">
      <c r="A284" s="387"/>
      <c r="B284" s="385"/>
      <c r="C284" s="386"/>
      <c r="D284"/>
    </row>
    <row r="285" spans="1:4" ht="14.25">
      <c r="A285" s="387"/>
      <c r="B285" s="385"/>
      <c r="C285" s="386"/>
      <c r="D285"/>
    </row>
    <row r="286" spans="1:4" ht="15.75" thickBot="1">
      <c r="A286" s="216" t="s">
        <v>983</v>
      </c>
      <c r="B286" s="404"/>
      <c r="C286" s="404"/>
      <c r="D286"/>
    </row>
    <row r="287" spans="1:6" s="472" customFormat="1" ht="15">
      <c r="A287" s="470" t="s">
        <v>808</v>
      </c>
      <c r="B287" s="467">
        <v>2002</v>
      </c>
      <c r="C287" s="467">
        <v>2001</v>
      </c>
      <c r="F287" s="565"/>
    </row>
    <row r="288" spans="1:4" ht="14.25">
      <c r="A288" s="73" t="s">
        <v>809</v>
      </c>
      <c r="B288" s="391"/>
      <c r="C288" s="391"/>
      <c r="D288"/>
    </row>
    <row r="289" spans="1:4" ht="14.25">
      <c r="A289" s="73" t="s">
        <v>810</v>
      </c>
      <c r="B289" s="391">
        <f>B291+B293+B295+B296</f>
        <v>0</v>
      </c>
      <c r="C289" s="391">
        <f>C291+C293+C295+C296</f>
        <v>0</v>
      </c>
      <c r="D289"/>
    </row>
    <row r="290" spans="1:4" ht="14.25">
      <c r="A290" s="73" t="s">
        <v>811</v>
      </c>
      <c r="B290" s="391"/>
      <c r="C290" s="391"/>
      <c r="D290"/>
    </row>
    <row r="291" spans="1:6" s="290" customFormat="1" ht="14.25">
      <c r="A291" s="73" t="s">
        <v>812</v>
      </c>
      <c r="B291" s="391"/>
      <c r="C291" s="391"/>
      <c r="F291" s="566"/>
    </row>
    <row r="292" spans="1:4" ht="14.25">
      <c r="A292" s="73" t="s">
        <v>971</v>
      </c>
      <c r="B292" s="391"/>
      <c r="C292" s="391"/>
      <c r="D292"/>
    </row>
    <row r="293" spans="1:4" ht="14.25">
      <c r="A293" s="73" t="s">
        <v>812</v>
      </c>
      <c r="B293" s="391"/>
      <c r="C293" s="391"/>
      <c r="D293"/>
    </row>
    <row r="294" spans="1:4" ht="14.25">
      <c r="A294" s="73" t="s">
        <v>972</v>
      </c>
      <c r="B294" s="391"/>
      <c r="C294" s="391"/>
      <c r="D294"/>
    </row>
    <row r="295" spans="1:4" ht="14.25">
      <c r="A295" s="73" t="s">
        <v>812</v>
      </c>
      <c r="B295" s="391"/>
      <c r="C295" s="391"/>
      <c r="D295"/>
    </row>
    <row r="296" spans="1:4" ht="14.25">
      <c r="A296" s="73" t="s">
        <v>813</v>
      </c>
      <c r="B296" s="391"/>
      <c r="C296" s="391"/>
      <c r="D296"/>
    </row>
    <row r="297" spans="1:4" ht="15.75" thickBot="1">
      <c r="A297" s="215" t="s">
        <v>814</v>
      </c>
      <c r="B297" s="424">
        <f>B288+B289</f>
        <v>0</v>
      </c>
      <c r="C297" s="424">
        <f>C288+C289</f>
        <v>0</v>
      </c>
      <c r="D297"/>
    </row>
    <row r="298" spans="1:4" ht="14.25">
      <c r="A298" s="387"/>
      <c r="B298" s="385"/>
      <c r="C298" s="386"/>
      <c r="D298"/>
    </row>
    <row r="299" spans="1:4" ht="15.75" thickBot="1">
      <c r="A299" s="216" t="s">
        <v>815</v>
      </c>
      <c r="B299" s="404"/>
      <c r="C299" s="404"/>
      <c r="D299"/>
    </row>
    <row r="300" spans="1:6" s="472" customFormat="1" ht="15">
      <c r="A300" s="470" t="s">
        <v>816</v>
      </c>
      <c r="B300" s="467">
        <v>2002</v>
      </c>
      <c r="C300" s="467">
        <v>2001</v>
      </c>
      <c r="F300" s="565"/>
    </row>
    <row r="301" spans="1:6" s="290" customFormat="1" ht="14.25">
      <c r="A301" s="73" t="s">
        <v>968</v>
      </c>
      <c r="B301" s="391"/>
      <c r="C301" s="391"/>
      <c r="F301" s="566"/>
    </row>
    <row r="302" spans="1:4" ht="14.25">
      <c r="A302" s="73" t="s">
        <v>936</v>
      </c>
      <c r="B302" s="391"/>
      <c r="C302" s="391"/>
      <c r="D302"/>
    </row>
    <row r="303" spans="1:4" ht="14.25">
      <c r="A303" s="73" t="s">
        <v>946</v>
      </c>
      <c r="B303" s="391"/>
      <c r="C303" s="391"/>
      <c r="D303"/>
    </row>
    <row r="304" spans="1:4" ht="14.25">
      <c r="A304" s="73" t="s">
        <v>936</v>
      </c>
      <c r="B304" s="391"/>
      <c r="C304" s="391"/>
      <c r="D304"/>
    </row>
    <row r="305" spans="1:4" ht="14.25">
      <c r="A305" s="73" t="s">
        <v>948</v>
      </c>
      <c r="B305" s="391"/>
      <c r="C305" s="391"/>
      <c r="D305"/>
    </row>
    <row r="306" spans="1:4" ht="14.25">
      <c r="A306" s="73" t="s">
        <v>936</v>
      </c>
      <c r="B306" s="391"/>
      <c r="C306" s="391"/>
      <c r="D306"/>
    </row>
    <row r="307" spans="1:4" ht="15">
      <c r="A307" s="73" t="s">
        <v>969</v>
      </c>
      <c r="B307" s="389">
        <f>B301+B303-B305</f>
        <v>0</v>
      </c>
      <c r="C307" s="389">
        <f>C301+C303-C305</f>
        <v>0</v>
      </c>
      <c r="D307"/>
    </row>
    <row r="308" spans="1:4" ht="15" thickBot="1">
      <c r="A308" s="262" t="s">
        <v>936</v>
      </c>
      <c r="B308" s="422"/>
      <c r="C308" s="422"/>
      <c r="D308"/>
    </row>
    <row r="309" spans="1:4" ht="14.25">
      <c r="A309" s="387"/>
      <c r="B309" s="385"/>
      <c r="C309" s="386"/>
      <c r="D309"/>
    </row>
    <row r="310" spans="1:4" ht="14.25">
      <c r="A310" s="387"/>
      <c r="B310" s="385"/>
      <c r="C310" s="386"/>
      <c r="D310"/>
    </row>
    <row r="311" spans="1:4" ht="15.75" thickBot="1">
      <c r="A311" s="216" t="s">
        <v>817</v>
      </c>
      <c r="B311" s="404"/>
      <c r="C311" s="404"/>
      <c r="D311"/>
    </row>
    <row r="312" spans="1:6" s="472" customFormat="1" ht="30">
      <c r="A312" s="470" t="s">
        <v>818</v>
      </c>
      <c r="B312" s="467">
        <v>2002</v>
      </c>
      <c r="C312" s="467">
        <v>2001</v>
      </c>
      <c r="F312" s="565"/>
    </row>
    <row r="313" spans="1:4" ht="14.25">
      <c r="A313" s="73" t="s">
        <v>968</v>
      </c>
      <c r="B313" s="391"/>
      <c r="C313" s="391"/>
      <c r="D313"/>
    </row>
    <row r="314" spans="1:6" s="290" customFormat="1" ht="14.25">
      <c r="A314" s="73" t="s">
        <v>913</v>
      </c>
      <c r="B314" s="391"/>
      <c r="C314" s="391"/>
      <c r="F314" s="566"/>
    </row>
    <row r="315" spans="1:4" ht="14.25">
      <c r="A315" s="73" t="s">
        <v>946</v>
      </c>
      <c r="B315" s="391"/>
      <c r="C315" s="391"/>
      <c r="D315"/>
    </row>
    <row r="316" spans="1:4" ht="14.25">
      <c r="A316" s="73" t="s">
        <v>913</v>
      </c>
      <c r="B316" s="391"/>
      <c r="C316" s="391"/>
      <c r="D316"/>
    </row>
    <row r="317" spans="1:4" ht="14.25">
      <c r="A317" s="73" t="s">
        <v>948</v>
      </c>
      <c r="B317" s="391"/>
      <c r="C317" s="391"/>
      <c r="D317"/>
    </row>
    <row r="318" spans="1:4" ht="14.25">
      <c r="A318" s="73" t="s">
        <v>913</v>
      </c>
      <c r="B318" s="391"/>
      <c r="C318" s="391"/>
      <c r="D318"/>
    </row>
    <row r="319" spans="1:4" ht="15">
      <c r="A319" s="73" t="s">
        <v>969</v>
      </c>
      <c r="B319" s="389">
        <f>B313-B315-B317</f>
        <v>0</v>
      </c>
      <c r="C319" s="389">
        <f>C313-C315-C317</f>
        <v>0</v>
      </c>
      <c r="D319"/>
    </row>
    <row r="320" spans="1:4" ht="15" thickBot="1">
      <c r="A320" s="262" t="s">
        <v>913</v>
      </c>
      <c r="B320" s="422"/>
      <c r="C320" s="422"/>
      <c r="D320"/>
    </row>
    <row r="321" spans="1:4" ht="14.25">
      <c r="A321" s="387"/>
      <c r="B321" s="385"/>
      <c r="C321" s="386"/>
      <c r="D321"/>
    </row>
    <row r="322" spans="1:4" ht="14.25">
      <c r="A322" s="387"/>
      <c r="B322" s="385"/>
      <c r="C322" s="386"/>
      <c r="D322"/>
    </row>
    <row r="323" spans="1:4" ht="15.75" thickBot="1">
      <c r="A323" s="429" t="s">
        <v>819</v>
      </c>
      <c r="B323" s="430"/>
      <c r="C323" s="430"/>
      <c r="D323"/>
    </row>
    <row r="324" spans="1:6" s="472" customFormat="1" ht="15">
      <c r="A324" s="470" t="s">
        <v>820</v>
      </c>
      <c r="B324" s="467">
        <v>2002</v>
      </c>
      <c r="C324" s="467">
        <v>2001</v>
      </c>
      <c r="F324" s="565"/>
    </row>
    <row r="325" spans="1:4" ht="14.25">
      <c r="A325" s="73" t="s">
        <v>821</v>
      </c>
      <c r="B325" s="431">
        <v>18620</v>
      </c>
      <c r="C325" s="431">
        <f>SUM(C326:C332)</f>
        <v>16671</v>
      </c>
      <c r="D325"/>
    </row>
    <row r="326" spans="1:6" s="290" customFormat="1" ht="14.25">
      <c r="A326" s="73" t="s">
        <v>828</v>
      </c>
      <c r="B326" s="431">
        <v>16339</v>
      </c>
      <c r="C326" s="431">
        <v>16671</v>
      </c>
      <c r="F326" s="566"/>
    </row>
    <row r="327" spans="1:4" ht="14.25">
      <c r="A327" s="73" t="s">
        <v>829</v>
      </c>
      <c r="B327" s="431"/>
      <c r="C327" s="431"/>
      <c r="D327"/>
    </row>
    <row r="328" spans="1:4" ht="14.25">
      <c r="A328" s="73" t="s">
        <v>830</v>
      </c>
      <c r="B328" s="431"/>
      <c r="C328" s="431"/>
      <c r="D328"/>
    </row>
    <row r="329" spans="1:4" ht="14.25">
      <c r="A329" s="73" t="s">
        <v>936</v>
      </c>
      <c r="B329" s="431"/>
      <c r="C329" s="431"/>
      <c r="D329"/>
    </row>
    <row r="330" spans="1:4" ht="14.25">
      <c r="A330" s="73" t="s">
        <v>831</v>
      </c>
      <c r="B330" s="431">
        <v>2281</v>
      </c>
      <c r="C330" s="431"/>
      <c r="D330"/>
    </row>
    <row r="331" spans="1:4" ht="14.25">
      <c r="A331" s="73" t="s">
        <v>832</v>
      </c>
      <c r="B331" s="431"/>
      <c r="C331" s="431"/>
      <c r="D331"/>
    </row>
    <row r="332" spans="1:4" ht="14.25">
      <c r="A332" s="73" t="s">
        <v>936</v>
      </c>
      <c r="B332" s="431"/>
      <c r="C332" s="431"/>
      <c r="D332"/>
    </row>
    <row r="333" spans="1:4" ht="14.25">
      <c r="A333" s="73" t="s">
        <v>822</v>
      </c>
      <c r="B333" s="431">
        <f>SUM(B334:B340)</f>
        <v>0</v>
      </c>
      <c r="C333" s="431">
        <f>SUM(C334:C340)</f>
        <v>0</v>
      </c>
      <c r="D333"/>
    </row>
    <row r="334" spans="1:4" ht="14.25">
      <c r="A334" s="73" t="s">
        <v>828</v>
      </c>
      <c r="B334" s="431"/>
      <c r="C334" s="431"/>
      <c r="D334"/>
    </row>
    <row r="335" spans="1:4" ht="14.25">
      <c r="A335" s="73" t="s">
        <v>829</v>
      </c>
      <c r="B335" s="431"/>
      <c r="C335" s="431"/>
      <c r="D335"/>
    </row>
    <row r="336" spans="1:4" ht="14.25">
      <c r="A336" s="73" t="s">
        <v>830</v>
      </c>
      <c r="B336" s="431"/>
      <c r="C336" s="431"/>
      <c r="D336"/>
    </row>
    <row r="337" spans="1:4" ht="14.25">
      <c r="A337" s="73" t="s">
        <v>936</v>
      </c>
      <c r="B337" s="431"/>
      <c r="C337" s="431"/>
      <c r="D337"/>
    </row>
    <row r="338" spans="1:6" s="290" customFormat="1" ht="14.25">
      <c r="A338" s="73" t="s">
        <v>831</v>
      </c>
      <c r="B338" s="431"/>
      <c r="C338" s="431"/>
      <c r="F338" s="566"/>
    </row>
    <row r="339" spans="1:4" ht="14.25">
      <c r="A339" s="73" t="s">
        <v>832</v>
      </c>
      <c r="B339" s="431"/>
      <c r="C339" s="431"/>
      <c r="D339"/>
    </row>
    <row r="340" spans="1:4" ht="14.25">
      <c r="A340" s="73" t="s">
        <v>936</v>
      </c>
      <c r="B340" s="431"/>
      <c r="C340" s="431"/>
      <c r="D340"/>
    </row>
    <row r="341" spans="1:4" ht="14.25">
      <c r="A341" s="73" t="s">
        <v>823</v>
      </c>
      <c r="B341" s="431">
        <f>SUM(B342:B348)</f>
        <v>10234</v>
      </c>
      <c r="C341" s="431">
        <f>SUM(C342:C348)</f>
        <v>14691</v>
      </c>
      <c r="D341"/>
    </row>
    <row r="342" spans="1:4" ht="14.25">
      <c r="A342" s="73" t="s">
        <v>828</v>
      </c>
      <c r="B342" s="431">
        <v>10234</v>
      </c>
      <c r="C342" s="431">
        <v>14691</v>
      </c>
      <c r="D342"/>
    </row>
    <row r="343" spans="1:4" ht="14.25">
      <c r="A343" s="73" t="s">
        <v>829</v>
      </c>
      <c r="B343" s="431"/>
      <c r="C343" s="431"/>
      <c r="D343"/>
    </row>
    <row r="344" spans="1:4" ht="14.25">
      <c r="A344" s="73" t="s">
        <v>830</v>
      </c>
      <c r="B344" s="431"/>
      <c r="C344" s="431"/>
      <c r="D344"/>
    </row>
    <row r="345" spans="1:4" ht="14.25">
      <c r="A345" s="73" t="s">
        <v>936</v>
      </c>
      <c r="B345" s="431"/>
      <c r="C345" s="431"/>
      <c r="D345"/>
    </row>
    <row r="346" spans="1:4" ht="14.25">
      <c r="A346" s="73" t="s">
        <v>831</v>
      </c>
      <c r="B346" s="431"/>
      <c r="C346" s="431"/>
      <c r="D346"/>
    </row>
    <row r="347" spans="1:4" ht="14.25">
      <c r="A347" s="73" t="s">
        <v>832</v>
      </c>
      <c r="B347" s="431"/>
      <c r="C347" s="431"/>
      <c r="D347"/>
    </row>
    <row r="348" spans="1:4" ht="14.25">
      <c r="A348" s="73" t="s">
        <v>936</v>
      </c>
      <c r="B348" s="431"/>
      <c r="C348" s="431"/>
      <c r="D348"/>
    </row>
    <row r="349" spans="1:4" ht="14.25">
      <c r="A349" s="73" t="s">
        <v>824</v>
      </c>
      <c r="B349" s="431">
        <f>SUM(B350:B356)</f>
        <v>1</v>
      </c>
      <c r="C349" s="431">
        <f>SUM(C350:C356)</f>
        <v>1</v>
      </c>
      <c r="D349"/>
    </row>
    <row r="350" spans="1:4" ht="14.25">
      <c r="A350" s="73" t="s">
        <v>828</v>
      </c>
      <c r="B350" s="431">
        <v>1</v>
      </c>
      <c r="C350" s="431">
        <v>1</v>
      </c>
      <c r="D350"/>
    </row>
    <row r="351" spans="1:4" ht="14.25">
      <c r="A351" s="73" t="s">
        <v>829</v>
      </c>
      <c r="B351" s="431"/>
      <c r="C351" s="431"/>
      <c r="D351"/>
    </row>
    <row r="352" spans="1:4" ht="14.25">
      <c r="A352" s="73" t="s">
        <v>830</v>
      </c>
      <c r="B352" s="431"/>
      <c r="C352" s="431"/>
      <c r="D352"/>
    </row>
    <row r="353" spans="1:4" ht="14.25">
      <c r="A353" s="73" t="s">
        <v>936</v>
      </c>
      <c r="B353" s="431"/>
      <c r="C353" s="431"/>
      <c r="D353"/>
    </row>
    <row r="354" spans="1:4" ht="14.25">
      <c r="A354" s="73" t="s">
        <v>831</v>
      </c>
      <c r="B354" s="431"/>
      <c r="C354" s="431"/>
      <c r="D354"/>
    </row>
    <row r="355" spans="1:4" ht="14.25">
      <c r="A355" s="73" t="s">
        <v>832</v>
      </c>
      <c r="B355" s="431"/>
      <c r="C355" s="431"/>
      <c r="D355"/>
    </row>
    <row r="356" spans="1:4" ht="14.25">
      <c r="A356" s="73" t="s">
        <v>936</v>
      </c>
      <c r="B356" s="431"/>
      <c r="C356" s="431"/>
      <c r="D356"/>
    </row>
    <row r="357" spans="1:4" ht="14.25">
      <c r="A357" s="73" t="s">
        <v>825</v>
      </c>
      <c r="B357" s="431">
        <f>SUM(B358:B364)</f>
        <v>0</v>
      </c>
      <c r="C357" s="431">
        <f>SUM(C358:C364)</f>
        <v>0</v>
      </c>
      <c r="D357"/>
    </row>
    <row r="358" spans="1:4" ht="14.25">
      <c r="A358" s="73" t="s">
        <v>828</v>
      </c>
      <c r="B358" s="431"/>
      <c r="C358" s="431"/>
      <c r="D358"/>
    </row>
    <row r="359" spans="1:4" ht="14.25">
      <c r="A359" s="73" t="s">
        <v>829</v>
      </c>
      <c r="B359" s="431"/>
      <c r="C359" s="431"/>
      <c r="D359"/>
    </row>
    <row r="360" spans="1:4" ht="14.25">
      <c r="A360" s="73" t="s">
        <v>830</v>
      </c>
      <c r="B360" s="431"/>
      <c r="C360" s="431"/>
      <c r="D360"/>
    </row>
    <row r="361" spans="1:4" ht="14.25">
      <c r="A361" s="73" t="s">
        <v>936</v>
      </c>
      <c r="B361" s="431"/>
      <c r="C361" s="431"/>
      <c r="D361"/>
    </row>
    <row r="362" spans="1:4" ht="14.25">
      <c r="A362" s="73" t="s">
        <v>831</v>
      </c>
      <c r="B362" s="431"/>
      <c r="C362" s="431"/>
      <c r="D362"/>
    </row>
    <row r="363" spans="1:4" ht="14.25">
      <c r="A363" s="73" t="s">
        <v>832</v>
      </c>
      <c r="B363" s="431"/>
      <c r="C363" s="431"/>
      <c r="D363"/>
    </row>
    <row r="364" spans="1:4" ht="14.25">
      <c r="A364" s="73" t="s">
        <v>936</v>
      </c>
      <c r="B364" s="431"/>
      <c r="C364" s="431"/>
      <c r="D364"/>
    </row>
    <row r="365" spans="1:4" ht="14.25">
      <c r="A365" s="73" t="s">
        <v>826</v>
      </c>
      <c r="B365" s="431">
        <v>108</v>
      </c>
      <c r="C365" s="431">
        <f>SUM(C366:C372)</f>
        <v>581</v>
      </c>
      <c r="D365"/>
    </row>
    <row r="366" spans="1:4" ht="14.25">
      <c r="A366" s="73" t="s">
        <v>828</v>
      </c>
      <c r="B366" s="431"/>
      <c r="C366" s="431"/>
      <c r="D366"/>
    </row>
    <row r="367" spans="1:4" ht="14.25">
      <c r="A367" s="73" t="s">
        <v>829</v>
      </c>
      <c r="B367" s="431"/>
      <c r="C367" s="431"/>
      <c r="D367"/>
    </row>
    <row r="368" spans="1:4" ht="14.25">
      <c r="A368" s="73" t="s">
        <v>830</v>
      </c>
      <c r="B368" s="431"/>
      <c r="C368" s="431"/>
      <c r="D368"/>
    </row>
    <row r="369" spans="1:4" ht="14.25">
      <c r="A369" s="73" t="s">
        <v>936</v>
      </c>
      <c r="B369" s="431"/>
      <c r="C369" s="431"/>
      <c r="D369"/>
    </row>
    <row r="370" spans="1:4" ht="14.25">
      <c r="A370" s="73" t="s">
        <v>831</v>
      </c>
      <c r="B370" s="431">
        <v>108</v>
      </c>
      <c r="C370" s="431">
        <v>581</v>
      </c>
      <c r="D370"/>
    </row>
    <row r="371" spans="1:4" ht="14.25">
      <c r="A371" s="73" t="s">
        <v>832</v>
      </c>
      <c r="B371" s="431"/>
      <c r="C371" s="431"/>
      <c r="D371"/>
    </row>
    <row r="372" spans="1:4" ht="14.25">
      <c r="A372" s="73" t="s">
        <v>936</v>
      </c>
      <c r="B372" s="431"/>
      <c r="C372" s="431"/>
      <c r="D372"/>
    </row>
    <row r="373" spans="1:4" ht="15.75" thickBot="1">
      <c r="A373" s="215" t="s">
        <v>827</v>
      </c>
      <c r="B373" s="432">
        <f>B365+B357+B349+B341+B333+B325</f>
        <v>28963</v>
      </c>
      <c r="C373" s="432">
        <f>C365+C357+C349+C341+C333+C325</f>
        <v>31944</v>
      </c>
      <c r="D373"/>
    </row>
    <row r="374" spans="1:4" ht="14.25">
      <c r="A374" s="387"/>
      <c r="B374" s="385"/>
      <c r="C374" s="386"/>
      <c r="D374"/>
    </row>
    <row r="375" spans="1:4" ht="14.25">
      <c r="A375" s="387"/>
      <c r="B375" s="385"/>
      <c r="C375" s="386"/>
      <c r="D375"/>
    </row>
    <row r="376" spans="1:4" ht="15.75" thickBot="1">
      <c r="A376" s="216" t="s">
        <v>833</v>
      </c>
      <c r="B376" s="404"/>
      <c r="C376" s="404"/>
      <c r="D376"/>
    </row>
    <row r="377" spans="1:6" s="472" customFormat="1" ht="30">
      <c r="A377" s="470" t="s">
        <v>834</v>
      </c>
      <c r="B377" s="467">
        <v>2002</v>
      </c>
      <c r="C377" s="467">
        <v>2001</v>
      </c>
      <c r="F377" s="565"/>
    </row>
    <row r="378" spans="1:4" ht="14.25">
      <c r="A378" s="73" t="s">
        <v>835</v>
      </c>
      <c r="B378" s="391">
        <f>SUM(B379:B382)</f>
        <v>0</v>
      </c>
      <c r="C378" s="391">
        <f>SUM(C379:C382)</f>
        <v>0</v>
      </c>
      <c r="D378"/>
    </row>
    <row r="379" spans="1:4" ht="14.25">
      <c r="A379" s="73" t="s">
        <v>965</v>
      </c>
      <c r="B379" s="391"/>
      <c r="C379" s="391"/>
      <c r="D379"/>
    </row>
    <row r="380" spans="1:4" ht="14.25">
      <c r="A380" s="73" t="s">
        <v>837</v>
      </c>
      <c r="B380" s="391"/>
      <c r="C380" s="391"/>
      <c r="D380"/>
    </row>
    <row r="381" spans="1:4" ht="14.25">
      <c r="A381" s="73" t="s">
        <v>966</v>
      </c>
      <c r="B381" s="391"/>
      <c r="C381" s="391"/>
      <c r="D381"/>
    </row>
    <row r="382" spans="1:4" ht="14.25">
      <c r="A382" s="73" t="s">
        <v>836</v>
      </c>
      <c r="B382" s="391">
        <f>SUM(B383:B385)</f>
        <v>0</v>
      </c>
      <c r="C382" s="391">
        <f>SUM(C383:C385)</f>
        <v>0</v>
      </c>
      <c r="D382"/>
    </row>
    <row r="383" spans="1:4" ht="14.25">
      <c r="A383" s="73" t="s">
        <v>965</v>
      </c>
      <c r="B383" s="391"/>
      <c r="C383" s="391"/>
      <c r="D383"/>
    </row>
    <row r="384" spans="1:4" ht="14.25">
      <c r="A384" s="73" t="s">
        <v>837</v>
      </c>
      <c r="B384" s="391"/>
      <c r="C384" s="391"/>
      <c r="D384"/>
    </row>
    <row r="385" spans="1:4" ht="15" thickBot="1">
      <c r="A385" s="262" t="s">
        <v>966</v>
      </c>
      <c r="B385" s="422"/>
      <c r="C385" s="422"/>
      <c r="D385"/>
    </row>
    <row r="386" spans="1:4" ht="14.25">
      <c r="A386" s="387"/>
      <c r="B386" s="385"/>
      <c r="C386" s="386"/>
      <c r="D386"/>
    </row>
    <row r="387" spans="1:4" ht="14.25">
      <c r="A387" s="387"/>
      <c r="B387" s="385"/>
      <c r="C387" s="386"/>
      <c r="D387"/>
    </row>
    <row r="388" spans="1:4" ht="15.75" thickBot="1">
      <c r="A388" s="216" t="s">
        <v>838</v>
      </c>
      <c r="B388" s="404"/>
      <c r="C388" s="404"/>
      <c r="D388"/>
    </row>
    <row r="389" spans="1:6" s="472" customFormat="1" ht="15.75" thickBot="1">
      <c r="A389" s="473" t="s">
        <v>839</v>
      </c>
      <c r="B389" s="467">
        <v>2002</v>
      </c>
      <c r="C389" s="474">
        <v>2001</v>
      </c>
      <c r="F389" s="565"/>
    </row>
    <row r="390" spans="1:4" ht="14.25">
      <c r="A390" s="265" t="s">
        <v>840</v>
      </c>
      <c r="B390" s="433"/>
      <c r="C390" s="433"/>
      <c r="D390"/>
    </row>
    <row r="391" spans="1:6" s="290" customFormat="1" ht="14.25">
      <c r="A391" s="73" t="s">
        <v>946</v>
      </c>
      <c r="B391" s="391"/>
      <c r="C391" s="391"/>
      <c r="F391" s="566"/>
    </row>
    <row r="392" spans="1:4" ht="14.25">
      <c r="A392" s="73" t="s">
        <v>936</v>
      </c>
      <c r="B392" s="391"/>
      <c r="C392" s="391"/>
      <c r="D392"/>
    </row>
    <row r="393" spans="1:4" ht="14.25">
      <c r="A393" s="73" t="s">
        <v>948</v>
      </c>
      <c r="B393" s="391"/>
      <c r="C393" s="391"/>
      <c r="D393"/>
    </row>
    <row r="394" spans="1:4" ht="14.25">
      <c r="A394" s="73" t="s">
        <v>936</v>
      </c>
      <c r="B394" s="391"/>
      <c r="C394" s="391"/>
      <c r="D394"/>
    </row>
    <row r="395" spans="1:4" ht="14.25">
      <c r="A395" s="73" t="s">
        <v>841</v>
      </c>
      <c r="B395" s="391"/>
      <c r="C395" s="391"/>
      <c r="D395"/>
    </row>
    <row r="396" spans="1:4" ht="14.25">
      <c r="A396" s="73" t="s">
        <v>842</v>
      </c>
      <c r="B396" s="391"/>
      <c r="C396" s="391"/>
      <c r="D396"/>
    </row>
    <row r="397" spans="1:4" ht="14.25">
      <c r="A397" s="73" t="s">
        <v>843</v>
      </c>
      <c r="B397" s="391"/>
      <c r="C397" s="391"/>
      <c r="D397"/>
    </row>
    <row r="398" spans="1:4" ht="14.25">
      <c r="A398" s="73" t="s">
        <v>936</v>
      </c>
      <c r="B398" s="391"/>
      <c r="C398" s="391"/>
      <c r="D398"/>
    </row>
    <row r="399" spans="1:4" ht="14.25">
      <c r="A399" s="73" t="s">
        <v>844</v>
      </c>
      <c r="B399" s="391"/>
      <c r="C399" s="391"/>
      <c r="D399"/>
    </row>
    <row r="400" spans="1:4" ht="15.75" thickBot="1">
      <c r="A400" s="215" t="s">
        <v>845</v>
      </c>
      <c r="B400" s="424">
        <f>B395-B399</f>
        <v>0</v>
      </c>
      <c r="C400" s="424">
        <f>C395-C399</f>
        <v>0</v>
      </c>
      <c r="D400"/>
    </row>
    <row r="401" spans="1:4" ht="14.25">
      <c r="A401" s="387"/>
      <c r="B401" s="385"/>
      <c r="C401" s="386"/>
      <c r="D401"/>
    </row>
    <row r="402" spans="1:4" ht="14.25">
      <c r="A402" s="387"/>
      <c r="B402" s="385"/>
      <c r="C402" s="386"/>
      <c r="D402"/>
    </row>
    <row r="403" spans="1:6" s="290" customFormat="1" ht="15.75" thickBot="1">
      <c r="A403" s="216" t="s">
        <v>846</v>
      </c>
      <c r="B403" s="404"/>
      <c r="C403" s="404"/>
      <c r="F403" s="566"/>
    </row>
    <row r="404" spans="1:6" s="472" customFormat="1" ht="15">
      <c r="A404" s="470" t="s">
        <v>847</v>
      </c>
      <c r="B404" s="467">
        <v>2002</v>
      </c>
      <c r="C404" s="467">
        <v>2001</v>
      </c>
      <c r="F404" s="565"/>
    </row>
    <row r="405" spans="1:4" ht="14.25">
      <c r="A405" s="73" t="s">
        <v>840</v>
      </c>
      <c r="B405" s="391"/>
      <c r="C405" s="391"/>
      <c r="D405" s="24"/>
    </row>
    <row r="406" spans="1:4" ht="14.25">
      <c r="A406" s="73" t="s">
        <v>946</v>
      </c>
      <c r="B406" s="391"/>
      <c r="C406" s="391"/>
      <c r="D406"/>
    </row>
    <row r="407" spans="1:4" ht="14.25">
      <c r="A407" s="73" t="s">
        <v>936</v>
      </c>
      <c r="B407" s="391"/>
      <c r="C407" s="391"/>
      <c r="D407"/>
    </row>
    <row r="408" spans="1:4" ht="14.25">
      <c r="A408" s="73" t="s">
        <v>948</v>
      </c>
      <c r="B408" s="391"/>
      <c r="C408" s="391"/>
      <c r="D408"/>
    </row>
    <row r="409" spans="1:4" ht="14.25">
      <c r="A409" s="73" t="s">
        <v>936</v>
      </c>
      <c r="B409" s="391"/>
      <c r="C409" s="391"/>
      <c r="D409"/>
    </row>
    <row r="410" spans="1:4" ht="14.25">
      <c r="A410" s="73" t="s">
        <v>841</v>
      </c>
      <c r="B410" s="391">
        <f>B405+B406-B408</f>
        <v>0</v>
      </c>
      <c r="C410" s="391">
        <f>C405+C406-C408</f>
        <v>0</v>
      </c>
      <c r="D410"/>
    </row>
    <row r="411" spans="1:4" ht="14.25">
      <c r="A411" s="73" t="s">
        <v>842</v>
      </c>
      <c r="B411" s="391"/>
      <c r="C411" s="391"/>
      <c r="D411"/>
    </row>
    <row r="412" spans="1:4" ht="14.25">
      <c r="A412" s="73" t="s">
        <v>843</v>
      </c>
      <c r="B412" s="391"/>
      <c r="C412" s="391"/>
      <c r="D412"/>
    </row>
    <row r="413" spans="1:4" ht="14.25">
      <c r="A413" s="73" t="s">
        <v>936</v>
      </c>
      <c r="B413" s="391"/>
      <c r="C413" s="391"/>
      <c r="D413"/>
    </row>
    <row r="414" spans="1:4" ht="14.25">
      <c r="A414" s="73" t="s">
        <v>844</v>
      </c>
      <c r="B414" s="391">
        <f>B411+B412</f>
        <v>0</v>
      </c>
      <c r="C414" s="391">
        <f>C411+C412</f>
        <v>0</v>
      </c>
      <c r="D414"/>
    </row>
    <row r="415" spans="1:4" ht="15.75" thickBot="1">
      <c r="A415" s="215" t="s">
        <v>845</v>
      </c>
      <c r="B415" s="424">
        <f>B410-B414</f>
        <v>0</v>
      </c>
      <c r="C415" s="424">
        <f>C410-C414</f>
        <v>0</v>
      </c>
      <c r="D415"/>
    </row>
    <row r="416" spans="1:4" ht="14.25">
      <c r="A416" s="387"/>
      <c r="B416" s="385"/>
      <c r="C416" s="386"/>
      <c r="D416"/>
    </row>
    <row r="417" spans="1:4" ht="14.25">
      <c r="A417" s="387"/>
      <c r="B417" s="385"/>
      <c r="C417" s="386"/>
      <c r="D417"/>
    </row>
    <row r="418" spans="1:6" s="290" customFormat="1" ht="15.75" thickBot="1">
      <c r="A418" s="216" t="s">
        <v>850</v>
      </c>
      <c r="B418" s="404"/>
      <c r="C418" s="404"/>
      <c r="F418" s="566"/>
    </row>
    <row r="419" spans="1:6" s="472" customFormat="1" ht="15.75" thickBot="1">
      <c r="A419" s="473" t="s">
        <v>848</v>
      </c>
      <c r="B419" s="467">
        <v>2002</v>
      </c>
      <c r="C419" s="474">
        <v>2001</v>
      </c>
      <c r="F419" s="565"/>
    </row>
    <row r="420" spans="1:4" ht="14.25">
      <c r="A420" s="265" t="s">
        <v>840</v>
      </c>
      <c r="B420" s="433"/>
      <c r="C420" s="433"/>
      <c r="D420"/>
    </row>
    <row r="421" spans="1:4" ht="14.25">
      <c r="A421" s="73" t="s">
        <v>946</v>
      </c>
      <c r="B421" s="391"/>
      <c r="C421" s="391"/>
      <c r="D421"/>
    </row>
    <row r="422" spans="1:4" ht="14.25">
      <c r="A422" s="73" t="s">
        <v>849</v>
      </c>
      <c r="B422" s="391"/>
      <c r="C422" s="391"/>
      <c r="D422"/>
    </row>
    <row r="423" spans="1:4" ht="14.25">
      <c r="A423" s="73" t="s">
        <v>948</v>
      </c>
      <c r="B423" s="391"/>
      <c r="C423" s="391"/>
      <c r="D423"/>
    </row>
    <row r="424" spans="1:4" ht="14.25">
      <c r="A424" s="73" t="s">
        <v>849</v>
      </c>
      <c r="B424" s="391"/>
      <c r="C424" s="391"/>
      <c r="D424"/>
    </row>
    <row r="425" spans="1:4" ht="14.25">
      <c r="A425" s="73" t="s">
        <v>841</v>
      </c>
      <c r="B425" s="391">
        <f>B420+B421-B423</f>
        <v>0</v>
      </c>
      <c r="C425" s="391">
        <f>C420+C421-C423</f>
        <v>0</v>
      </c>
      <c r="D425"/>
    </row>
    <row r="426" spans="1:4" ht="14.25">
      <c r="A426" s="73" t="s">
        <v>842</v>
      </c>
      <c r="B426" s="391"/>
      <c r="C426" s="391"/>
      <c r="D426"/>
    </row>
    <row r="427" spans="1:4" ht="14.25">
      <c r="A427" s="73" t="s">
        <v>843</v>
      </c>
      <c r="B427" s="391"/>
      <c r="C427" s="391"/>
      <c r="D427"/>
    </row>
    <row r="428" spans="1:4" ht="14.25">
      <c r="A428" s="73" t="s">
        <v>936</v>
      </c>
      <c r="B428" s="391"/>
      <c r="C428" s="391"/>
      <c r="D428"/>
    </row>
    <row r="429" spans="1:4" ht="14.25">
      <c r="A429" s="73" t="s">
        <v>844</v>
      </c>
      <c r="B429" s="391">
        <f>B426+B427</f>
        <v>0</v>
      </c>
      <c r="C429" s="391">
        <f>C426+C427</f>
        <v>0</v>
      </c>
      <c r="D429"/>
    </row>
    <row r="430" spans="1:4" ht="15.75" thickBot="1">
      <c r="A430" s="215" t="s">
        <v>845</v>
      </c>
      <c r="B430" s="424">
        <f>B425-B429</f>
        <v>0</v>
      </c>
      <c r="C430" s="424">
        <f>C425-C429</f>
        <v>0</v>
      </c>
      <c r="D430"/>
    </row>
    <row r="431" spans="1:4" ht="14.25">
      <c r="A431" s="387"/>
      <c r="B431" s="385"/>
      <c r="C431" s="386"/>
      <c r="D431"/>
    </row>
    <row r="432" spans="1:4" ht="14.25">
      <c r="A432" s="387"/>
      <c r="B432" s="385"/>
      <c r="C432" s="386"/>
      <c r="D432"/>
    </row>
    <row r="433" spans="1:6" s="290" customFormat="1" ht="15.75" thickBot="1">
      <c r="A433" s="216" t="s">
        <v>851</v>
      </c>
      <c r="B433" s="404"/>
      <c r="C433" s="404"/>
      <c r="F433" s="566"/>
    </row>
    <row r="434" spans="1:6" s="472" customFormat="1" ht="15">
      <c r="A434" s="470" t="s">
        <v>855</v>
      </c>
      <c r="B434" s="467">
        <v>2002</v>
      </c>
      <c r="C434" s="467">
        <v>2001</v>
      </c>
      <c r="F434" s="565"/>
    </row>
    <row r="435" spans="1:4" ht="14.25">
      <c r="A435" s="73" t="s">
        <v>856</v>
      </c>
      <c r="B435" s="391"/>
      <c r="C435" s="391"/>
      <c r="D435"/>
    </row>
    <row r="436" spans="1:4" ht="14.25">
      <c r="A436" s="73" t="s">
        <v>946</v>
      </c>
      <c r="B436" s="391"/>
      <c r="C436" s="391"/>
      <c r="D436"/>
    </row>
    <row r="437" spans="1:4" ht="14.25">
      <c r="A437" s="73" t="s">
        <v>913</v>
      </c>
      <c r="B437" s="391"/>
      <c r="C437" s="391"/>
      <c r="D437"/>
    </row>
    <row r="438" spans="1:4" ht="14.25">
      <c r="A438" s="73" t="s">
        <v>948</v>
      </c>
      <c r="B438" s="391"/>
      <c r="C438" s="391"/>
      <c r="D438"/>
    </row>
    <row r="439" spans="1:4" ht="14.25">
      <c r="A439" s="73" t="s">
        <v>913</v>
      </c>
      <c r="B439" s="391"/>
      <c r="C439" s="391"/>
      <c r="D439"/>
    </row>
    <row r="440" spans="1:4" ht="14.25">
      <c r="A440" s="73" t="s">
        <v>857</v>
      </c>
      <c r="B440" s="391">
        <f>B435+B436-B438</f>
        <v>0</v>
      </c>
      <c r="C440" s="391">
        <f>C435+C436-C438</f>
        <v>0</v>
      </c>
      <c r="D440"/>
    </row>
    <row r="441" spans="1:4" ht="14.25">
      <c r="A441" s="73" t="s">
        <v>858</v>
      </c>
      <c r="B441" s="391"/>
      <c r="C441" s="391"/>
      <c r="D441"/>
    </row>
    <row r="442" spans="1:4" ht="14.25">
      <c r="A442" s="73" t="s">
        <v>859</v>
      </c>
      <c r="B442" s="391"/>
      <c r="C442" s="391"/>
      <c r="D442"/>
    </row>
    <row r="443" spans="1:4" ht="14.25">
      <c r="A443" s="73" t="s">
        <v>913</v>
      </c>
      <c r="B443" s="391"/>
      <c r="C443" s="391"/>
      <c r="D443"/>
    </row>
    <row r="444" spans="1:4" ht="14.25">
      <c r="A444" s="73" t="s">
        <v>860</v>
      </c>
      <c r="B444" s="391">
        <f>B441+B442</f>
        <v>0</v>
      </c>
      <c r="C444" s="391">
        <f>C441+C442</f>
        <v>0</v>
      </c>
      <c r="D444"/>
    </row>
    <row r="445" spans="1:4" ht="15.75" thickBot="1">
      <c r="A445" s="215" t="s">
        <v>861</v>
      </c>
      <c r="B445" s="424">
        <f>B440-B444</f>
        <v>0</v>
      </c>
      <c r="C445" s="424">
        <f>C440-C444</f>
        <v>0</v>
      </c>
      <c r="D445"/>
    </row>
    <row r="446" spans="1:4" ht="14.25">
      <c r="A446" s="387"/>
      <c r="B446" s="385"/>
      <c r="C446" s="386"/>
      <c r="D446"/>
    </row>
    <row r="447" spans="1:4" ht="14.25">
      <c r="A447" s="387"/>
      <c r="B447" s="385"/>
      <c r="C447" s="386"/>
      <c r="D447"/>
    </row>
    <row r="448" spans="1:6" s="290" customFormat="1" ht="15.75" thickBot="1">
      <c r="A448" s="216" t="s">
        <v>862</v>
      </c>
      <c r="B448" s="404"/>
      <c r="C448" s="404"/>
      <c r="F448" s="566"/>
    </row>
    <row r="449" spans="1:6" s="472" customFormat="1" ht="30">
      <c r="A449" s="470" t="s">
        <v>863</v>
      </c>
      <c r="B449" s="467">
        <v>2002</v>
      </c>
      <c r="C449" s="467">
        <v>2001</v>
      </c>
      <c r="F449" s="565"/>
    </row>
    <row r="450" spans="1:4" ht="14.25">
      <c r="A450" s="73" t="s">
        <v>856</v>
      </c>
      <c r="B450" s="391"/>
      <c r="C450" s="391"/>
      <c r="D450"/>
    </row>
    <row r="451" spans="1:4" ht="14.25">
      <c r="A451" s="73" t="s">
        <v>946</v>
      </c>
      <c r="B451" s="391"/>
      <c r="C451" s="391"/>
      <c r="D451"/>
    </row>
    <row r="452" spans="1:4" ht="14.25">
      <c r="A452" s="73" t="s">
        <v>913</v>
      </c>
      <c r="B452" s="391"/>
      <c r="C452" s="391"/>
      <c r="D452"/>
    </row>
    <row r="453" spans="1:4" ht="14.25">
      <c r="A453" s="73" t="s">
        <v>948</v>
      </c>
      <c r="B453" s="391"/>
      <c r="C453" s="391"/>
      <c r="D453"/>
    </row>
    <row r="454" spans="1:4" ht="14.25">
      <c r="A454" s="73" t="s">
        <v>913</v>
      </c>
      <c r="B454" s="391"/>
      <c r="C454" s="391"/>
      <c r="D454"/>
    </row>
    <row r="455" spans="1:4" ht="14.25">
      <c r="A455" s="73" t="s">
        <v>857</v>
      </c>
      <c r="B455" s="391">
        <f>B450+B451-B453</f>
        <v>0</v>
      </c>
      <c r="C455" s="391">
        <f>C450+C451-C453</f>
        <v>0</v>
      </c>
      <c r="D455"/>
    </row>
    <row r="456" spans="1:4" ht="14.25">
      <c r="A456" s="73" t="s">
        <v>858</v>
      </c>
      <c r="B456" s="391"/>
      <c r="C456" s="391"/>
      <c r="D456"/>
    </row>
    <row r="457" spans="1:4" ht="14.25">
      <c r="A457" s="73" t="s">
        <v>859</v>
      </c>
      <c r="B457" s="391"/>
      <c r="C457" s="391"/>
      <c r="D457"/>
    </row>
    <row r="458" spans="1:4" ht="14.25">
      <c r="A458" s="73" t="s">
        <v>913</v>
      </c>
      <c r="B458" s="391"/>
      <c r="C458" s="391"/>
      <c r="D458"/>
    </row>
    <row r="459" spans="1:4" ht="14.25">
      <c r="A459" s="73" t="s">
        <v>860</v>
      </c>
      <c r="B459" s="391">
        <f>B456+B457</f>
        <v>0</v>
      </c>
      <c r="C459" s="391">
        <f>C456+C457</f>
        <v>0</v>
      </c>
      <c r="D459"/>
    </row>
    <row r="460" spans="1:4" ht="15.75" thickBot="1">
      <c r="A460" s="215" t="s">
        <v>861</v>
      </c>
      <c r="B460" s="424">
        <f>B455-B459</f>
        <v>0</v>
      </c>
      <c r="C460" s="424">
        <f>C455-C459</f>
        <v>0</v>
      </c>
      <c r="D460"/>
    </row>
    <row r="461" spans="1:4" ht="14.25">
      <c r="A461" s="387"/>
      <c r="B461" s="385"/>
      <c r="C461" s="386"/>
      <c r="D461"/>
    </row>
    <row r="462" spans="1:4" ht="14.25">
      <c r="A462" s="387"/>
      <c r="B462" s="385"/>
      <c r="C462" s="386"/>
      <c r="D462"/>
    </row>
    <row r="463" spans="1:6" s="290" customFormat="1" ht="15.75" thickBot="1">
      <c r="A463" s="216" t="s">
        <v>864</v>
      </c>
      <c r="B463" s="404"/>
      <c r="C463" s="404"/>
      <c r="F463" s="566"/>
    </row>
    <row r="464" spans="1:6" s="472" customFormat="1" ht="30">
      <c r="A464" s="470" t="s">
        <v>865</v>
      </c>
      <c r="B464" s="467">
        <v>2002</v>
      </c>
      <c r="C464" s="467">
        <v>2001</v>
      </c>
      <c r="F464" s="565"/>
    </row>
    <row r="465" spans="1:4" ht="14.25">
      <c r="A465" s="73" t="s">
        <v>856</v>
      </c>
      <c r="B465" s="391"/>
      <c r="C465" s="391"/>
      <c r="D465"/>
    </row>
    <row r="466" spans="1:4" ht="14.25">
      <c r="A466" s="73" t="s">
        <v>946</v>
      </c>
      <c r="B466" s="391"/>
      <c r="C466" s="391"/>
      <c r="D466"/>
    </row>
    <row r="467" spans="1:4" ht="14.25">
      <c r="A467" s="73" t="s">
        <v>913</v>
      </c>
      <c r="B467" s="391"/>
      <c r="C467" s="391"/>
      <c r="D467"/>
    </row>
    <row r="468" spans="1:4" ht="14.25">
      <c r="A468" s="73" t="s">
        <v>948</v>
      </c>
      <c r="B468" s="391"/>
      <c r="C468" s="391"/>
      <c r="D468"/>
    </row>
    <row r="469" spans="1:4" ht="14.25">
      <c r="A469" s="73" t="s">
        <v>913</v>
      </c>
      <c r="B469" s="391"/>
      <c r="C469" s="391"/>
      <c r="D469"/>
    </row>
    <row r="470" spans="1:4" ht="14.25">
      <c r="A470" s="73" t="s">
        <v>857</v>
      </c>
      <c r="B470" s="391">
        <f>B465+B466-B468</f>
        <v>0</v>
      </c>
      <c r="C470" s="391">
        <f>C465+C466-C468</f>
        <v>0</v>
      </c>
      <c r="D470"/>
    </row>
    <row r="471" spans="1:4" ht="14.25">
      <c r="A471" s="73" t="s">
        <v>858</v>
      </c>
      <c r="B471" s="391"/>
      <c r="C471" s="391"/>
      <c r="D471"/>
    </row>
    <row r="472" spans="1:4" ht="14.25">
      <c r="A472" s="73" t="s">
        <v>859</v>
      </c>
      <c r="B472" s="391"/>
      <c r="C472" s="391"/>
      <c r="D472"/>
    </row>
    <row r="473" spans="1:4" ht="14.25">
      <c r="A473" s="73" t="s">
        <v>913</v>
      </c>
      <c r="B473" s="391"/>
      <c r="C473" s="391"/>
      <c r="D473"/>
    </row>
    <row r="474" spans="1:4" ht="14.25">
      <c r="A474" s="73" t="s">
        <v>860</v>
      </c>
      <c r="B474" s="391">
        <f>B471+B472</f>
        <v>0</v>
      </c>
      <c r="C474" s="391">
        <f>C471+C472</f>
        <v>0</v>
      </c>
      <c r="D474"/>
    </row>
    <row r="475" spans="1:4" ht="15.75" thickBot="1">
      <c r="A475" s="215" t="s">
        <v>861</v>
      </c>
      <c r="B475" s="424">
        <f>B470-B474</f>
        <v>0</v>
      </c>
      <c r="C475" s="424">
        <f>C470-C474</f>
        <v>0</v>
      </c>
      <c r="D475"/>
    </row>
    <row r="476" spans="1:4" ht="14.25">
      <c r="A476" s="387"/>
      <c r="B476" s="385"/>
      <c r="C476" s="386"/>
      <c r="D476"/>
    </row>
    <row r="477" spans="1:4" ht="14.25">
      <c r="A477" s="387"/>
      <c r="B477" s="385"/>
      <c r="C477" s="386"/>
      <c r="D477"/>
    </row>
    <row r="478" spans="1:6" s="290" customFormat="1" ht="15.75" thickBot="1">
      <c r="A478" s="216" t="s">
        <v>866</v>
      </c>
      <c r="B478" s="404"/>
      <c r="C478" s="404"/>
      <c r="F478" s="566"/>
    </row>
    <row r="479" spans="1:6" s="472" customFormat="1" ht="30.75" thickBot="1">
      <c r="A479" s="473" t="s">
        <v>867</v>
      </c>
      <c r="B479" s="467">
        <v>2002</v>
      </c>
      <c r="C479" s="474">
        <v>2001</v>
      </c>
      <c r="F479" s="565"/>
    </row>
    <row r="480" spans="1:4" ht="14.25">
      <c r="A480" s="265" t="s">
        <v>968</v>
      </c>
      <c r="B480" s="433">
        <v>31944</v>
      </c>
      <c r="C480" s="433">
        <v>21025</v>
      </c>
      <c r="D480"/>
    </row>
    <row r="481" spans="1:4" ht="14.25">
      <c r="A481" s="73" t="s">
        <v>913</v>
      </c>
      <c r="B481" s="391"/>
      <c r="C481" s="391"/>
      <c r="D481"/>
    </row>
    <row r="482" spans="1:4" ht="14.25">
      <c r="A482" s="73" t="s">
        <v>946</v>
      </c>
      <c r="B482" s="391">
        <v>11019</v>
      </c>
      <c r="C482" s="391">
        <v>26438</v>
      </c>
      <c r="D482"/>
    </row>
    <row r="483" spans="1:4" ht="14.25">
      <c r="A483" s="486" t="s">
        <v>675</v>
      </c>
      <c r="B483" s="391">
        <v>8564</v>
      </c>
      <c r="C483" s="391">
        <v>16262</v>
      </c>
      <c r="D483"/>
    </row>
    <row r="484" spans="1:4" ht="14.25">
      <c r="A484" s="486" t="s">
        <v>676</v>
      </c>
      <c r="B484" s="391">
        <v>2455</v>
      </c>
      <c r="C484" s="391">
        <v>115</v>
      </c>
      <c r="D484"/>
    </row>
    <row r="485" spans="1:4" ht="14.25">
      <c r="A485" s="73" t="s">
        <v>948</v>
      </c>
      <c r="B485" s="391">
        <f>SUM(B486:B487)</f>
        <v>14000</v>
      </c>
      <c r="C485" s="420">
        <v>15519</v>
      </c>
      <c r="D485"/>
    </row>
    <row r="486" spans="1:4" ht="14.25">
      <c r="A486" s="486" t="s">
        <v>675</v>
      </c>
      <c r="B486" s="391">
        <v>13354</v>
      </c>
      <c r="C486" s="420">
        <v>11596</v>
      </c>
      <c r="D486"/>
    </row>
    <row r="487" spans="1:4" ht="14.25">
      <c r="A487" s="486" t="s">
        <v>676</v>
      </c>
      <c r="B487" s="391">
        <v>646</v>
      </c>
      <c r="C487" s="420">
        <v>90</v>
      </c>
      <c r="D487"/>
    </row>
    <row r="488" spans="1:4" ht="15">
      <c r="A488" s="73" t="s">
        <v>969</v>
      </c>
      <c r="B488" s="389">
        <f>B480+B482-B485</f>
        <v>28963</v>
      </c>
      <c r="C488" s="389">
        <f>C480+C482-C485</f>
        <v>31944</v>
      </c>
      <c r="D488"/>
    </row>
    <row r="489" spans="1:4" ht="15" thickBot="1">
      <c r="A489" s="262" t="s">
        <v>913</v>
      </c>
      <c r="B489" s="422"/>
      <c r="C489" s="422"/>
      <c r="D489"/>
    </row>
    <row r="490" spans="1:4" ht="14.25">
      <c r="A490" s="387"/>
      <c r="B490" s="385"/>
      <c r="C490" s="386"/>
      <c r="D490"/>
    </row>
    <row r="491" spans="1:4" ht="14.25">
      <c r="A491" s="387"/>
      <c r="B491" s="385"/>
      <c r="C491" s="386"/>
      <c r="D491"/>
    </row>
    <row r="492" spans="1:4" ht="15.75" thickBot="1">
      <c r="A492" s="216" t="s">
        <v>615</v>
      </c>
      <c r="B492" s="404"/>
      <c r="C492" s="404"/>
      <c r="D492"/>
    </row>
    <row r="493" spans="1:6" s="472" customFormat="1" ht="30">
      <c r="A493" s="473" t="s">
        <v>616</v>
      </c>
      <c r="B493" s="467">
        <v>2002</v>
      </c>
      <c r="C493" s="474">
        <v>2001</v>
      </c>
      <c r="F493" s="565"/>
    </row>
    <row r="494" spans="1:4" ht="14.25">
      <c r="A494" s="73" t="s">
        <v>809</v>
      </c>
      <c r="B494" s="391">
        <v>28963</v>
      </c>
      <c r="C494" s="391">
        <v>31944</v>
      </c>
      <c r="D494"/>
    </row>
    <row r="495" spans="1:6" s="290" customFormat="1" ht="14.25">
      <c r="A495" s="73" t="s">
        <v>810</v>
      </c>
      <c r="B495" s="391">
        <f>B497+B499</f>
        <v>0</v>
      </c>
      <c r="C495" s="391">
        <f>C497+C499</f>
        <v>0</v>
      </c>
      <c r="F495" s="566"/>
    </row>
    <row r="496" spans="1:4" ht="14.25">
      <c r="A496" s="73" t="s">
        <v>811</v>
      </c>
      <c r="B496" s="391"/>
      <c r="C496" s="391"/>
      <c r="D496"/>
    </row>
    <row r="497" spans="1:4" ht="14.25">
      <c r="A497" s="73" t="s">
        <v>812</v>
      </c>
      <c r="B497" s="391"/>
      <c r="C497" s="391"/>
      <c r="D497"/>
    </row>
    <row r="498" spans="1:4" ht="14.25">
      <c r="A498" s="73" t="s">
        <v>913</v>
      </c>
      <c r="B498" s="391"/>
      <c r="C498" s="391"/>
      <c r="D498"/>
    </row>
    <row r="499" spans="1:4" ht="14.25">
      <c r="A499" s="73" t="s">
        <v>813</v>
      </c>
      <c r="B499" s="391"/>
      <c r="C499" s="391"/>
      <c r="D499"/>
    </row>
    <row r="500" spans="1:4" ht="30.75" thickBot="1">
      <c r="A500" s="215" t="s">
        <v>617</v>
      </c>
      <c r="B500" s="424">
        <f>B494+B495</f>
        <v>28963</v>
      </c>
      <c r="C500" s="424">
        <f>C494+C495</f>
        <v>31944</v>
      </c>
      <c r="D500"/>
    </row>
    <row r="501" spans="1:4" ht="14.25">
      <c r="A501" s="387"/>
      <c r="B501" s="385"/>
      <c r="C501" s="386"/>
      <c r="D501"/>
    </row>
    <row r="502" spans="1:4" ht="14.25">
      <c r="A502" s="387"/>
      <c r="B502" s="385"/>
      <c r="C502" s="386"/>
      <c r="D502"/>
    </row>
    <row r="503" spans="1:4" ht="15.75" thickBot="1">
      <c r="A503" s="429" t="s">
        <v>618</v>
      </c>
      <c r="B503" s="430"/>
      <c r="C503" s="430"/>
      <c r="D503"/>
    </row>
    <row r="504" spans="1:6" s="472" customFormat="1" ht="30">
      <c r="A504" s="470" t="s">
        <v>619</v>
      </c>
      <c r="B504" s="467">
        <v>2002</v>
      </c>
      <c r="C504" s="467">
        <v>2001</v>
      </c>
      <c r="F504" s="565"/>
    </row>
    <row r="505" spans="1:4" ht="30">
      <c r="A505" s="97" t="s">
        <v>620</v>
      </c>
      <c r="B505" s="391">
        <f>B506+B510+B514</f>
        <v>0</v>
      </c>
      <c r="C505" s="420">
        <f>C506+C510+C514</f>
        <v>0</v>
      </c>
      <c r="D505"/>
    </row>
    <row r="506" spans="1:4" ht="14.25">
      <c r="A506" s="73" t="s">
        <v>621</v>
      </c>
      <c r="B506" s="391"/>
      <c r="C506" s="420"/>
      <c r="D506"/>
    </row>
    <row r="507" spans="1:6" s="290" customFormat="1" ht="14.25">
      <c r="A507" s="73" t="s">
        <v>625</v>
      </c>
      <c r="B507" s="391"/>
      <c r="C507" s="420"/>
      <c r="F507" s="566"/>
    </row>
    <row r="508" spans="1:4" ht="14.25">
      <c r="A508" s="73" t="s">
        <v>626</v>
      </c>
      <c r="B508" s="391"/>
      <c r="C508" s="420"/>
      <c r="D508"/>
    </row>
    <row r="509" spans="1:4" ht="14.25">
      <c r="A509" s="73" t="s">
        <v>627</v>
      </c>
      <c r="B509" s="391"/>
      <c r="C509" s="420"/>
      <c r="D509"/>
    </row>
    <row r="510" spans="1:4" ht="14.25">
      <c r="A510" s="73" t="s">
        <v>622</v>
      </c>
      <c r="B510" s="391"/>
      <c r="C510" s="420"/>
      <c r="D510"/>
    </row>
    <row r="511" spans="1:4" ht="14.25">
      <c r="A511" s="73" t="s">
        <v>625</v>
      </c>
      <c r="B511" s="391"/>
      <c r="C511" s="420"/>
      <c r="D511"/>
    </row>
    <row r="512" spans="1:4" ht="14.25">
      <c r="A512" s="73" t="s">
        <v>628</v>
      </c>
      <c r="B512" s="391"/>
      <c r="C512" s="420"/>
      <c r="D512"/>
    </row>
    <row r="513" spans="1:4" ht="14.25">
      <c r="A513" s="73" t="s">
        <v>627</v>
      </c>
      <c r="B513" s="391"/>
      <c r="C513" s="420"/>
      <c r="D513"/>
    </row>
    <row r="514" spans="1:4" ht="14.25">
      <c r="A514" s="73" t="s">
        <v>623</v>
      </c>
      <c r="B514" s="391"/>
      <c r="C514" s="420"/>
      <c r="D514"/>
    </row>
    <row r="515" spans="1:4" ht="14.25">
      <c r="A515" s="73" t="s">
        <v>624</v>
      </c>
      <c r="B515" s="391"/>
      <c r="C515" s="420"/>
      <c r="D515"/>
    </row>
    <row r="516" spans="1:4" ht="14.25">
      <c r="A516" s="73" t="s">
        <v>625</v>
      </c>
      <c r="B516" s="391"/>
      <c r="C516" s="420"/>
      <c r="D516"/>
    </row>
    <row r="517" spans="1:4" ht="14.25">
      <c r="A517" s="73" t="s">
        <v>626</v>
      </c>
      <c r="B517" s="391"/>
      <c r="C517" s="420"/>
      <c r="D517"/>
    </row>
    <row r="518" spans="1:6" s="290" customFormat="1" ht="14.25">
      <c r="A518" s="73" t="s">
        <v>627</v>
      </c>
      <c r="B518" s="391"/>
      <c r="C518" s="420"/>
      <c r="F518" s="566"/>
    </row>
    <row r="519" spans="1:4" ht="30">
      <c r="A519" s="97" t="s">
        <v>629</v>
      </c>
      <c r="B519" s="394">
        <f>B520+B524+B528</f>
        <v>0</v>
      </c>
      <c r="C519" s="557">
        <f>C520+C524+C528</f>
        <v>0</v>
      </c>
      <c r="D519"/>
    </row>
    <row r="520" spans="1:4" ht="14.25">
      <c r="A520" s="73" t="s">
        <v>621</v>
      </c>
      <c r="B520" s="391"/>
      <c r="C520" s="420"/>
      <c r="D520"/>
    </row>
    <row r="521" spans="1:4" ht="14.25">
      <c r="A521" s="73" t="s">
        <v>625</v>
      </c>
      <c r="B521" s="391"/>
      <c r="C521" s="420"/>
      <c r="D521"/>
    </row>
    <row r="522" spans="1:4" ht="14.25">
      <c r="A522" s="73" t="s">
        <v>626</v>
      </c>
      <c r="B522" s="391"/>
      <c r="C522" s="420"/>
      <c r="D522"/>
    </row>
    <row r="523" spans="1:4" ht="14.25">
      <c r="A523" s="73" t="s">
        <v>627</v>
      </c>
      <c r="B523" s="391"/>
      <c r="C523" s="420"/>
      <c r="D523"/>
    </row>
    <row r="524" spans="1:4" ht="14.25">
      <c r="A524" s="73" t="s">
        <v>622</v>
      </c>
      <c r="B524" s="391"/>
      <c r="C524" s="420"/>
      <c r="D524"/>
    </row>
    <row r="525" spans="1:4" ht="14.25">
      <c r="A525" s="73" t="s">
        <v>625</v>
      </c>
      <c r="B525" s="391"/>
      <c r="C525" s="420"/>
      <c r="D525"/>
    </row>
    <row r="526" spans="1:4" ht="14.25">
      <c r="A526" s="73" t="s">
        <v>626</v>
      </c>
      <c r="B526" s="391"/>
      <c r="C526" s="420"/>
      <c r="D526"/>
    </row>
    <row r="527" spans="1:4" ht="14.25">
      <c r="A527" s="73" t="s">
        <v>627</v>
      </c>
      <c r="B527" s="391"/>
      <c r="C527" s="420"/>
      <c r="D527"/>
    </row>
    <row r="528" spans="1:4" ht="14.25">
      <c r="A528" s="73" t="s">
        <v>623</v>
      </c>
      <c r="B528" s="391"/>
      <c r="C528" s="420"/>
      <c r="D528"/>
    </row>
    <row r="529" spans="1:4" ht="14.25">
      <c r="A529" s="73" t="s">
        <v>624</v>
      </c>
      <c r="B529" s="391"/>
      <c r="C529" s="420"/>
      <c r="D529"/>
    </row>
    <row r="530" spans="1:4" ht="14.25">
      <c r="A530" s="73" t="s">
        <v>625</v>
      </c>
      <c r="B530" s="391"/>
      <c r="C530" s="420"/>
      <c r="D530"/>
    </row>
    <row r="531" spans="1:4" ht="14.25">
      <c r="A531" s="73" t="s">
        <v>626</v>
      </c>
      <c r="B531" s="391"/>
      <c r="C531" s="420"/>
      <c r="D531"/>
    </row>
    <row r="532" spans="1:4" ht="14.25">
      <c r="A532" s="73" t="s">
        <v>627</v>
      </c>
      <c r="B532" s="391"/>
      <c r="C532" s="420"/>
      <c r="D532"/>
    </row>
    <row r="533" spans="1:4" ht="30">
      <c r="A533" s="97" t="s">
        <v>630</v>
      </c>
      <c r="B533" s="394"/>
      <c r="C533" s="557"/>
      <c r="D533"/>
    </row>
    <row r="534" spans="1:4" ht="14.25">
      <c r="A534" s="73" t="s">
        <v>621</v>
      </c>
      <c r="B534" s="391">
        <f>B537-B535</f>
        <v>26573</v>
      </c>
      <c r="C534" s="420">
        <f>C537-C535</f>
        <v>31363</v>
      </c>
      <c r="D534"/>
    </row>
    <row r="535" spans="1:4" ht="14.25">
      <c r="A535" s="73" t="s">
        <v>625</v>
      </c>
      <c r="B535" s="391">
        <v>8723</v>
      </c>
      <c r="C535" s="420">
        <v>129</v>
      </c>
      <c r="D535"/>
    </row>
    <row r="536" spans="1:4" ht="14.25">
      <c r="A536" s="73" t="s">
        <v>626</v>
      </c>
      <c r="B536" s="391">
        <v>31363</v>
      </c>
      <c r="C536" s="420">
        <v>20469</v>
      </c>
      <c r="D536"/>
    </row>
    <row r="537" spans="1:4" ht="14.25">
      <c r="A537" s="73" t="s">
        <v>627</v>
      </c>
      <c r="B537" s="391">
        <v>35296</v>
      </c>
      <c r="C537" s="420">
        <f>31363+129</f>
        <v>31492</v>
      </c>
      <c r="D537"/>
    </row>
    <row r="538" spans="1:4" ht="14.25">
      <c r="A538" s="73" t="s">
        <v>622</v>
      </c>
      <c r="B538" s="391"/>
      <c r="C538" s="420"/>
      <c r="D538"/>
    </row>
    <row r="539" spans="1:4" ht="14.25">
      <c r="A539" s="73" t="s">
        <v>625</v>
      </c>
      <c r="B539" s="391"/>
      <c r="C539" s="420"/>
      <c r="D539"/>
    </row>
    <row r="540" spans="1:4" ht="14.25">
      <c r="A540" s="73" t="s">
        <v>626</v>
      </c>
      <c r="B540" s="391"/>
      <c r="C540" s="420"/>
      <c r="D540"/>
    </row>
    <row r="541" spans="1:4" ht="14.25">
      <c r="A541" s="73" t="s">
        <v>627</v>
      </c>
      <c r="B541" s="391"/>
      <c r="C541" s="420"/>
      <c r="D541"/>
    </row>
    <row r="542" spans="1:4" ht="14.25">
      <c r="A542" s="73" t="s">
        <v>623</v>
      </c>
      <c r="B542" s="391"/>
      <c r="C542" s="420"/>
      <c r="D542"/>
    </row>
    <row r="543" spans="1:4" ht="14.25">
      <c r="A543" s="73" t="s">
        <v>624</v>
      </c>
      <c r="B543" s="391"/>
      <c r="C543" s="420"/>
      <c r="D543"/>
    </row>
    <row r="544" spans="1:4" ht="14.25">
      <c r="A544" s="73" t="s">
        <v>625</v>
      </c>
      <c r="B544" s="391"/>
      <c r="C544" s="420"/>
      <c r="D544"/>
    </row>
    <row r="545" spans="1:4" ht="14.25">
      <c r="A545" s="73" t="s">
        <v>626</v>
      </c>
      <c r="B545" s="391"/>
      <c r="C545" s="420"/>
      <c r="D545"/>
    </row>
    <row r="546" spans="1:4" ht="14.25">
      <c r="A546" s="73" t="s">
        <v>627</v>
      </c>
      <c r="B546" s="391"/>
      <c r="C546" s="420"/>
      <c r="D546"/>
    </row>
    <row r="547" spans="1:4" ht="14.25">
      <c r="A547" s="73" t="s">
        <v>913</v>
      </c>
      <c r="B547" s="391"/>
      <c r="C547" s="420"/>
      <c r="D547"/>
    </row>
    <row r="548" spans="1:4" ht="15">
      <c r="A548" s="97" t="s">
        <v>631</v>
      </c>
      <c r="B548" s="391"/>
      <c r="C548" s="420"/>
      <c r="D548"/>
    </row>
    <row r="549" spans="1:4" ht="14.25">
      <c r="A549" s="73" t="s">
        <v>632</v>
      </c>
      <c r="B549" s="391"/>
      <c r="C549" s="420"/>
      <c r="D549"/>
    </row>
    <row r="550" spans="1:4" ht="14.25">
      <c r="A550" s="73" t="s">
        <v>625</v>
      </c>
      <c r="B550" s="391"/>
      <c r="C550" s="420"/>
      <c r="D550"/>
    </row>
    <row r="551" spans="1:4" ht="14.25">
      <c r="A551" s="73" t="s">
        <v>626</v>
      </c>
      <c r="B551" s="391"/>
      <c r="C551" s="420"/>
      <c r="D551"/>
    </row>
    <row r="552" spans="1:4" ht="14.25">
      <c r="A552" s="73" t="s">
        <v>627</v>
      </c>
      <c r="B552" s="391"/>
      <c r="C552" s="420"/>
      <c r="D552"/>
    </row>
    <row r="553" spans="1:4" ht="14.25">
      <c r="A553" s="73" t="s">
        <v>622</v>
      </c>
      <c r="B553" s="391"/>
      <c r="C553" s="420"/>
      <c r="D553"/>
    </row>
    <row r="554" spans="1:4" ht="14.25">
      <c r="A554" s="73" t="s">
        <v>625</v>
      </c>
      <c r="B554" s="391"/>
      <c r="C554" s="420"/>
      <c r="D554"/>
    </row>
    <row r="555" spans="1:4" ht="14.25">
      <c r="A555" s="73" t="s">
        <v>626</v>
      </c>
      <c r="B555" s="391"/>
      <c r="C555" s="420"/>
      <c r="D555"/>
    </row>
    <row r="556" spans="1:4" ht="14.25">
      <c r="A556" s="73" t="s">
        <v>627</v>
      </c>
      <c r="B556" s="391"/>
      <c r="C556" s="420"/>
      <c r="D556"/>
    </row>
    <row r="557" spans="1:4" ht="14.25">
      <c r="A557" s="73" t="s">
        <v>623</v>
      </c>
      <c r="B557" s="391"/>
      <c r="C557" s="420"/>
      <c r="D557"/>
    </row>
    <row r="558" spans="1:4" ht="14.25">
      <c r="A558" s="73" t="s">
        <v>624</v>
      </c>
      <c r="B558" s="391"/>
      <c r="C558" s="420"/>
      <c r="D558"/>
    </row>
    <row r="559" spans="1:4" ht="14.25">
      <c r="A559" s="73" t="s">
        <v>625</v>
      </c>
      <c r="B559" s="391"/>
      <c r="C559" s="420"/>
      <c r="D559"/>
    </row>
    <row r="560" spans="1:4" ht="14.25">
      <c r="A560" s="73" t="s">
        <v>626</v>
      </c>
      <c r="B560" s="391"/>
      <c r="C560" s="420"/>
      <c r="D560"/>
    </row>
    <row r="561" spans="1:4" ht="14.25">
      <c r="A561" s="73" t="s">
        <v>627</v>
      </c>
      <c r="B561" s="391"/>
      <c r="C561" s="420"/>
      <c r="D561"/>
    </row>
    <row r="562" spans="1:4" ht="14.25">
      <c r="A562" s="73" t="s">
        <v>913</v>
      </c>
      <c r="B562" s="391"/>
      <c r="C562" s="420"/>
      <c r="D562"/>
    </row>
    <row r="563" spans="1:4" ht="14.25">
      <c r="A563" s="73" t="s">
        <v>633</v>
      </c>
      <c r="B563" s="391">
        <f>B537</f>
        <v>35296</v>
      </c>
      <c r="C563" s="420">
        <f>C537</f>
        <v>31492</v>
      </c>
      <c r="D563"/>
    </row>
    <row r="564" spans="1:4" ht="14.25">
      <c r="A564" s="73" t="s">
        <v>634</v>
      </c>
      <c r="B564" s="391">
        <f>B536</f>
        <v>31363</v>
      </c>
      <c r="C564" s="420">
        <f>C508+C512+C517+C522+C526+C531+C536+C540+C545+C551+C555+C560</f>
        <v>20469</v>
      </c>
      <c r="D564"/>
    </row>
    <row r="565" spans="1:4" ht="14.25">
      <c r="A565" s="73" t="s">
        <v>635</v>
      </c>
      <c r="B565" s="391">
        <f>B507+B511+B516+B521+B525+B530+B535+B539+B544+B550+B554+B559</f>
        <v>8723</v>
      </c>
      <c r="C565" s="420">
        <f>C507+C511+C516+C521+C525+C530+C535+C539+C544+C550+C554+C559</f>
        <v>129</v>
      </c>
      <c r="D565"/>
    </row>
    <row r="566" spans="1:4" ht="15.75" thickBot="1">
      <c r="A566" s="215" t="s">
        <v>636</v>
      </c>
      <c r="B566" s="424">
        <f>B563-B565</f>
        <v>26573</v>
      </c>
      <c r="C566" s="446">
        <f>C563-C565</f>
        <v>31363</v>
      </c>
      <c r="D566"/>
    </row>
    <row r="567" spans="1:4" ht="14.25">
      <c r="A567" s="387"/>
      <c r="B567" s="385"/>
      <c r="C567" s="386"/>
      <c r="D567"/>
    </row>
    <row r="568" spans="1:4" ht="14.25">
      <c r="A568" s="387"/>
      <c r="B568" s="385"/>
      <c r="C568" s="386"/>
      <c r="D568"/>
    </row>
    <row r="569" spans="1:4" ht="15.75" thickBot="1">
      <c r="A569" s="216" t="s">
        <v>637</v>
      </c>
      <c r="B569" s="404"/>
      <c r="C569" s="404"/>
      <c r="D569"/>
    </row>
    <row r="570" spans="1:6" s="472" customFormat="1" ht="30">
      <c r="A570" s="470" t="s">
        <v>638</v>
      </c>
      <c r="B570" s="467">
        <v>2002</v>
      </c>
      <c r="C570" s="467">
        <v>2001</v>
      </c>
      <c r="F570" s="565"/>
    </row>
    <row r="571" spans="1:4" ht="14.25">
      <c r="A571" s="73" t="s">
        <v>809</v>
      </c>
      <c r="B571" s="391">
        <v>2389</v>
      </c>
      <c r="C571" s="391">
        <v>581</v>
      </c>
      <c r="D571"/>
    </row>
    <row r="572" spans="1:4" ht="14.25">
      <c r="A572" s="73" t="s">
        <v>810</v>
      </c>
      <c r="B572" s="391">
        <f>B574+B576</f>
        <v>0</v>
      </c>
      <c r="C572" s="391">
        <f>C574+C576</f>
        <v>0</v>
      </c>
      <c r="D572"/>
    </row>
    <row r="573" spans="1:4" ht="14.25">
      <c r="A573" s="73" t="s">
        <v>811</v>
      </c>
      <c r="B573" s="391"/>
      <c r="C573" s="391"/>
      <c r="D573"/>
    </row>
    <row r="574" spans="1:4" ht="14.25">
      <c r="A574" s="73" t="s">
        <v>812</v>
      </c>
      <c r="B574" s="391"/>
      <c r="C574" s="391"/>
      <c r="D574"/>
    </row>
    <row r="575" spans="1:4" ht="14.25">
      <c r="A575" s="73" t="s">
        <v>913</v>
      </c>
      <c r="B575" s="391"/>
      <c r="C575" s="391"/>
      <c r="D575"/>
    </row>
    <row r="576" spans="1:4" ht="14.25">
      <c r="A576" s="73" t="s">
        <v>813</v>
      </c>
      <c r="B576" s="391"/>
      <c r="C576" s="391"/>
      <c r="D576"/>
    </row>
    <row r="577" spans="1:4" ht="15.75" thickBot="1">
      <c r="A577" s="215" t="s">
        <v>639</v>
      </c>
      <c r="B577" s="424">
        <f>B571+B572</f>
        <v>2389</v>
      </c>
      <c r="C577" s="424">
        <f>C571+C572</f>
        <v>581</v>
      </c>
      <c r="D577"/>
    </row>
    <row r="578" spans="1:4" ht="14.25">
      <c r="A578" s="387"/>
      <c r="B578" s="385"/>
      <c r="C578" s="386"/>
      <c r="D578"/>
    </row>
    <row r="579" spans="1:4" ht="14.25">
      <c r="A579" s="387"/>
      <c r="B579" s="385"/>
      <c r="C579" s="386"/>
      <c r="D579"/>
    </row>
    <row r="580" spans="1:4" ht="15.75" thickBot="1">
      <c r="A580" s="216" t="s">
        <v>640</v>
      </c>
      <c r="B580" s="404"/>
      <c r="C580" s="404"/>
      <c r="D580"/>
    </row>
    <row r="581" spans="1:6" s="472" customFormat="1" ht="15">
      <c r="A581" s="470" t="s">
        <v>641</v>
      </c>
      <c r="B581" s="467">
        <v>2002</v>
      </c>
      <c r="C581" s="467">
        <v>2001</v>
      </c>
      <c r="F581" s="565"/>
    </row>
    <row r="582" spans="1:4" ht="15">
      <c r="A582" s="266"/>
      <c r="B582" s="434"/>
      <c r="C582" s="434"/>
      <c r="D582"/>
    </row>
    <row r="583" spans="1:4" ht="15">
      <c r="A583" s="266"/>
      <c r="B583" s="434"/>
      <c r="C583" s="434"/>
      <c r="D583"/>
    </row>
    <row r="584" spans="1:6" s="290" customFormat="1" ht="15">
      <c r="A584" s="266"/>
      <c r="B584" s="434"/>
      <c r="C584" s="434"/>
      <c r="F584" s="566"/>
    </row>
    <row r="585" spans="1:4" ht="15">
      <c r="A585" s="266"/>
      <c r="B585" s="434"/>
      <c r="C585" s="434"/>
      <c r="D585"/>
    </row>
    <row r="586" spans="1:4" ht="14.25">
      <c r="A586" s="73"/>
      <c r="B586" s="405"/>
      <c r="C586" s="405"/>
      <c r="D586"/>
    </row>
    <row r="587" spans="1:4" ht="15.75" thickBot="1">
      <c r="A587" s="215" t="s">
        <v>642</v>
      </c>
      <c r="B587" s="428">
        <f>SUM(B582:B586)</f>
        <v>0</v>
      </c>
      <c r="C587" s="428">
        <f>SUM(C582:C586)</f>
        <v>0</v>
      </c>
      <c r="D587"/>
    </row>
    <row r="588" spans="1:4" ht="14.25">
      <c r="A588" s="387"/>
      <c r="B588" s="385"/>
      <c r="C588" s="386"/>
      <c r="D588"/>
    </row>
    <row r="589" spans="1:4" ht="14.25">
      <c r="A589" s="387"/>
      <c r="B589" s="385"/>
      <c r="C589" s="386"/>
      <c r="D589"/>
    </row>
    <row r="590" spans="1:4" ht="15.75" thickBot="1">
      <c r="A590" s="216" t="s">
        <v>643</v>
      </c>
      <c r="B590" s="404"/>
      <c r="C590" s="404"/>
      <c r="D590"/>
    </row>
    <row r="591" spans="1:6" s="472" customFormat="1" ht="30">
      <c r="A591" s="470" t="s">
        <v>644</v>
      </c>
      <c r="B591" s="467">
        <v>2002</v>
      </c>
      <c r="C591" s="467">
        <v>2001</v>
      </c>
      <c r="F591" s="565"/>
    </row>
    <row r="592" spans="1:4" ht="14.25">
      <c r="A592" s="73" t="s">
        <v>968</v>
      </c>
      <c r="B592" s="391"/>
      <c r="C592" s="391"/>
      <c r="D592"/>
    </row>
    <row r="593" spans="1:4" ht="14.25">
      <c r="A593" s="73" t="s">
        <v>913</v>
      </c>
      <c r="B593" s="391"/>
      <c r="C593" s="391"/>
      <c r="D593"/>
    </row>
    <row r="594" spans="1:4" ht="14.25">
      <c r="A594" s="73" t="s">
        <v>946</v>
      </c>
      <c r="B594" s="391"/>
      <c r="C594" s="391"/>
      <c r="D594"/>
    </row>
    <row r="595" spans="1:6" s="290" customFormat="1" ht="14.25">
      <c r="A595" s="73" t="s">
        <v>913</v>
      </c>
      <c r="B595" s="391"/>
      <c r="C595" s="391"/>
      <c r="F595" s="566"/>
    </row>
    <row r="596" spans="1:4" ht="14.25">
      <c r="A596" s="73" t="s">
        <v>948</v>
      </c>
      <c r="B596" s="391"/>
      <c r="C596" s="391"/>
      <c r="D596"/>
    </row>
    <row r="597" spans="1:4" ht="14.25">
      <c r="A597" s="73" t="s">
        <v>913</v>
      </c>
      <c r="B597" s="391"/>
      <c r="C597" s="391"/>
      <c r="D597"/>
    </row>
    <row r="598" spans="1:4" ht="15">
      <c r="A598" s="73" t="s">
        <v>969</v>
      </c>
      <c r="B598" s="389">
        <f>B592+B594-B596</f>
        <v>0</v>
      </c>
      <c r="C598" s="389">
        <f>C592+C594-C596</f>
        <v>0</v>
      </c>
      <c r="D598"/>
    </row>
    <row r="599" spans="1:4" ht="15" thickBot="1">
      <c r="A599" s="262" t="s">
        <v>913</v>
      </c>
      <c r="B599" s="422"/>
      <c r="C599" s="422"/>
      <c r="D599"/>
    </row>
    <row r="600" spans="1:4" ht="14.25">
      <c r="A600" s="387"/>
      <c r="B600" s="385"/>
      <c r="C600" s="386"/>
      <c r="D600"/>
    </row>
    <row r="601" spans="1:4" ht="14.25">
      <c r="A601" s="387"/>
      <c r="B601" s="385"/>
      <c r="C601" s="386"/>
      <c r="D601"/>
    </row>
    <row r="602" spans="1:4" ht="15.75" thickBot="1">
      <c r="A602" s="216" t="s">
        <v>645</v>
      </c>
      <c r="B602" s="404"/>
      <c r="C602" s="404"/>
      <c r="D602"/>
    </row>
    <row r="603" spans="1:6" s="472" customFormat="1" ht="15">
      <c r="A603" s="470" t="s">
        <v>646</v>
      </c>
      <c r="B603" s="467">
        <v>2002</v>
      </c>
      <c r="C603" s="467">
        <v>2001</v>
      </c>
      <c r="F603" s="565"/>
    </row>
    <row r="604" spans="1:4" ht="14.25">
      <c r="A604" s="73" t="s">
        <v>809</v>
      </c>
      <c r="B604" s="391"/>
      <c r="C604" s="391"/>
      <c r="D604"/>
    </row>
    <row r="605" spans="1:6" s="290" customFormat="1" ht="14.25">
      <c r="A605" s="73" t="s">
        <v>810</v>
      </c>
      <c r="B605" s="391">
        <f>B607+B609</f>
        <v>0</v>
      </c>
      <c r="C605" s="391">
        <f>C607+C609</f>
        <v>0</v>
      </c>
      <c r="F605" s="566"/>
    </row>
    <row r="606" spans="1:4" ht="14.25">
      <c r="A606" s="73" t="s">
        <v>811</v>
      </c>
      <c r="B606" s="391"/>
      <c r="C606" s="391"/>
      <c r="D606"/>
    </row>
    <row r="607" spans="1:4" ht="14.25">
      <c r="A607" s="73" t="s">
        <v>812</v>
      </c>
      <c r="B607" s="391"/>
      <c r="C607" s="391"/>
      <c r="D607"/>
    </row>
    <row r="608" spans="1:4" ht="14.25">
      <c r="A608" s="73" t="s">
        <v>913</v>
      </c>
      <c r="B608" s="391"/>
      <c r="C608" s="391"/>
      <c r="D608"/>
    </row>
    <row r="609" spans="1:4" ht="14.25">
      <c r="A609" s="73" t="s">
        <v>813</v>
      </c>
      <c r="B609" s="391"/>
      <c r="C609" s="391"/>
      <c r="D609"/>
    </row>
    <row r="610" spans="1:4" ht="15.75" thickBot="1">
      <c r="A610" s="215" t="s">
        <v>642</v>
      </c>
      <c r="B610" s="424">
        <f>B604+B605</f>
        <v>0</v>
      </c>
      <c r="C610" s="424">
        <f>C604+C605</f>
        <v>0</v>
      </c>
      <c r="D610"/>
    </row>
    <row r="611" spans="1:4" ht="14.25">
      <c r="A611" s="387"/>
      <c r="B611" s="385"/>
      <c r="C611" s="386"/>
      <c r="D611"/>
    </row>
    <row r="612" spans="1:4" ht="15.75" thickBot="1">
      <c r="A612" s="216" t="s">
        <v>647</v>
      </c>
      <c r="B612" s="404"/>
      <c r="C612" s="404"/>
      <c r="D612"/>
    </row>
    <row r="613" spans="1:6" s="472" customFormat="1" ht="30">
      <c r="A613" s="470" t="s">
        <v>648</v>
      </c>
      <c r="B613" s="467">
        <v>2002</v>
      </c>
      <c r="C613" s="467">
        <v>2001</v>
      </c>
      <c r="F613" s="565"/>
    </row>
    <row r="614" spans="1:4" ht="28.5">
      <c r="A614" s="73" t="s">
        <v>649</v>
      </c>
      <c r="B614" s="394">
        <f>B615+B617+B619</f>
        <v>95</v>
      </c>
      <c r="C614" s="394">
        <f>C615+C617+C619</f>
        <v>0</v>
      </c>
      <c r="D614"/>
    </row>
    <row r="615" spans="1:4" ht="14.25">
      <c r="A615" s="73" t="s">
        <v>650</v>
      </c>
      <c r="B615" s="391">
        <v>95</v>
      </c>
      <c r="C615" s="391">
        <v>0</v>
      </c>
      <c r="D615"/>
    </row>
    <row r="616" spans="1:4" ht="14.25">
      <c r="A616" s="73" t="s">
        <v>913</v>
      </c>
      <c r="B616" s="391"/>
      <c r="C616" s="391"/>
      <c r="D616"/>
    </row>
    <row r="617" spans="1:6" s="290" customFormat="1" ht="14.25">
      <c r="A617" s="73" t="s">
        <v>651</v>
      </c>
      <c r="B617" s="391"/>
      <c r="C617" s="391"/>
      <c r="F617" s="566"/>
    </row>
    <row r="618" spans="1:4" ht="14.25">
      <c r="A618" s="73" t="s">
        <v>913</v>
      </c>
      <c r="B618" s="391"/>
      <c r="C618" s="391"/>
      <c r="D618"/>
    </row>
    <row r="619" spans="1:4" ht="14.25">
      <c r="A619" s="73" t="s">
        <v>652</v>
      </c>
      <c r="B619" s="391"/>
      <c r="C619" s="391"/>
      <c r="D619"/>
    </row>
    <row r="620" spans="1:4" ht="14.25">
      <c r="A620" s="73" t="s">
        <v>913</v>
      </c>
      <c r="B620" s="391"/>
      <c r="C620" s="391"/>
      <c r="D620"/>
    </row>
    <row r="621" spans="1:4" ht="14.25">
      <c r="A621" s="73" t="s">
        <v>653</v>
      </c>
      <c r="B621" s="391">
        <f>B622+B624+B626+B628+B630</f>
        <v>0</v>
      </c>
      <c r="C621" s="391">
        <f>C622+C624+C626+C628+C630</f>
        <v>95</v>
      </c>
      <c r="D621"/>
    </row>
    <row r="622" spans="1:4" ht="28.5">
      <c r="A622" s="73" t="s">
        <v>654</v>
      </c>
      <c r="B622" s="394"/>
      <c r="C622" s="394">
        <f>C623</f>
        <v>95</v>
      </c>
      <c r="D622"/>
    </row>
    <row r="623" spans="1:4" ht="14.25">
      <c r="A623" s="486" t="s">
        <v>678</v>
      </c>
      <c r="B623" s="391"/>
      <c r="C623" s="391">
        <v>95</v>
      </c>
      <c r="D623"/>
    </row>
    <row r="624" spans="1:4" ht="28.5">
      <c r="A624" s="73" t="s">
        <v>655</v>
      </c>
      <c r="B624" s="391"/>
      <c r="C624" s="391"/>
      <c r="D624"/>
    </row>
    <row r="625" spans="1:4" ht="14.25">
      <c r="A625" s="73" t="s">
        <v>913</v>
      </c>
      <c r="B625" s="391"/>
      <c r="C625" s="391"/>
      <c r="D625"/>
    </row>
    <row r="626" spans="1:4" ht="28.5">
      <c r="A626" s="73" t="s">
        <v>656</v>
      </c>
      <c r="B626" s="391"/>
      <c r="C626" s="391"/>
      <c r="D626"/>
    </row>
    <row r="627" spans="1:6" s="290" customFormat="1" ht="14.25">
      <c r="A627" s="73" t="s">
        <v>913</v>
      </c>
      <c r="B627" s="391"/>
      <c r="C627" s="391"/>
      <c r="F627" s="566"/>
    </row>
    <row r="628" spans="1:4" ht="14.25">
      <c r="A628" s="73" t="s">
        <v>657</v>
      </c>
      <c r="B628" s="391"/>
      <c r="C628" s="391"/>
      <c r="D628"/>
    </row>
    <row r="629" spans="1:4" ht="14.25">
      <c r="A629" s="73" t="s">
        <v>913</v>
      </c>
      <c r="B629" s="391"/>
      <c r="C629" s="391"/>
      <c r="D629"/>
    </row>
    <row r="630" spans="1:4" ht="28.5">
      <c r="A630" s="73" t="s">
        <v>658</v>
      </c>
      <c r="B630" s="394"/>
      <c r="C630" s="394"/>
      <c r="D630"/>
    </row>
    <row r="631" spans="1:4" ht="14.25">
      <c r="A631" s="73" t="s">
        <v>913</v>
      </c>
      <c r="B631" s="391"/>
      <c r="C631" s="391"/>
      <c r="D631"/>
    </row>
    <row r="632" spans="1:4" ht="14.25">
      <c r="A632" s="73" t="s">
        <v>659</v>
      </c>
      <c r="B632" s="431">
        <f>B633+B635+B637+B639+B641</f>
        <v>95</v>
      </c>
      <c r="C632" s="431">
        <f>C633+C635+C637+C639+C641</f>
        <v>0</v>
      </c>
      <c r="D632"/>
    </row>
    <row r="633" spans="1:4" ht="28.5">
      <c r="A633" s="73" t="s">
        <v>654</v>
      </c>
      <c r="B633" s="427">
        <f>B634</f>
        <v>95</v>
      </c>
      <c r="C633" s="427">
        <v>0</v>
      </c>
      <c r="D633"/>
    </row>
    <row r="634" spans="1:4" ht="14.25">
      <c r="A634" s="73" t="s">
        <v>677</v>
      </c>
      <c r="B634" s="431">
        <v>95</v>
      </c>
      <c r="C634" s="431">
        <v>0</v>
      </c>
      <c r="D634"/>
    </row>
    <row r="635" spans="1:4" ht="28.5">
      <c r="A635" s="73" t="s">
        <v>655</v>
      </c>
      <c r="B635" s="431"/>
      <c r="C635" s="431"/>
      <c r="D635"/>
    </row>
    <row r="636" spans="1:4" ht="14.25">
      <c r="A636" s="73" t="s">
        <v>913</v>
      </c>
      <c r="B636" s="431"/>
      <c r="C636" s="431"/>
      <c r="D636"/>
    </row>
    <row r="637" spans="1:4" ht="28.5">
      <c r="A637" s="73" t="s">
        <v>656</v>
      </c>
      <c r="B637" s="431"/>
      <c r="C637" s="431"/>
      <c r="D637"/>
    </row>
    <row r="638" spans="1:4" ht="14.25">
      <c r="A638" s="73" t="s">
        <v>913</v>
      </c>
      <c r="B638" s="431"/>
      <c r="C638" s="431"/>
      <c r="D638"/>
    </row>
    <row r="639" spans="1:4" ht="14.25">
      <c r="A639" s="73" t="s">
        <v>657</v>
      </c>
      <c r="B639" s="431"/>
      <c r="C639" s="431"/>
      <c r="D639"/>
    </row>
    <row r="640" spans="1:4" ht="14.25">
      <c r="A640" s="73" t="s">
        <v>913</v>
      </c>
      <c r="B640" s="431"/>
      <c r="C640" s="431"/>
      <c r="D640"/>
    </row>
    <row r="641" spans="1:4" ht="28.5">
      <c r="A641" s="73" t="s">
        <v>658</v>
      </c>
      <c r="B641" s="427"/>
      <c r="C641" s="427"/>
      <c r="D641"/>
    </row>
    <row r="642" spans="1:4" ht="14.25">
      <c r="A642" s="73" t="s">
        <v>913</v>
      </c>
      <c r="B642" s="431"/>
      <c r="C642" s="431"/>
      <c r="D642"/>
    </row>
    <row r="643" spans="1:4" ht="28.5">
      <c r="A643" s="73" t="s">
        <v>660</v>
      </c>
      <c r="B643" s="406">
        <f>B614+B621-B632</f>
        <v>0</v>
      </c>
      <c r="C643" s="406">
        <f>C614+C621-C632</f>
        <v>95</v>
      </c>
      <c r="D643"/>
    </row>
    <row r="644" spans="1:4" ht="14.25">
      <c r="A644" s="73" t="s">
        <v>650</v>
      </c>
      <c r="B644" s="431">
        <f>B615+B622+B624-B633-B635</f>
        <v>0</v>
      </c>
      <c r="C644" s="431">
        <v>95</v>
      </c>
      <c r="D644"/>
    </row>
    <row r="645" spans="1:4" ht="14.25">
      <c r="A645" s="73" t="s">
        <v>913</v>
      </c>
      <c r="B645" s="431"/>
      <c r="C645" s="431"/>
      <c r="D645"/>
    </row>
    <row r="646" spans="1:4" ht="14.25">
      <c r="A646" s="73" t="s">
        <v>651</v>
      </c>
      <c r="B646" s="431">
        <f>B617+B626+B628-B637-B639</f>
        <v>0</v>
      </c>
      <c r="C646" s="431">
        <f>C617+C626+C628-C637-C639</f>
        <v>0</v>
      </c>
      <c r="D646"/>
    </row>
    <row r="647" spans="1:4" ht="14.25">
      <c r="A647" s="73" t="s">
        <v>913</v>
      </c>
      <c r="B647" s="431"/>
      <c r="C647" s="431"/>
      <c r="D647"/>
    </row>
    <row r="648" spans="1:4" ht="14.25">
      <c r="A648" s="73" t="s">
        <v>652</v>
      </c>
      <c r="B648" s="431">
        <f>B619+B630-B641</f>
        <v>0</v>
      </c>
      <c r="C648" s="431">
        <f>C619+C630-C641</f>
        <v>0</v>
      </c>
      <c r="D648"/>
    </row>
    <row r="649" spans="1:4" ht="15" thickBot="1">
      <c r="A649" s="262" t="s">
        <v>913</v>
      </c>
      <c r="B649" s="435"/>
      <c r="C649" s="435"/>
      <c r="D649"/>
    </row>
    <row r="650" spans="1:4" ht="14.25">
      <c r="A650" s="387"/>
      <c r="B650" s="385"/>
      <c r="C650" s="386"/>
      <c r="D650"/>
    </row>
    <row r="651" spans="1:4" ht="14.25">
      <c r="A651" s="387"/>
      <c r="B651" s="385"/>
      <c r="C651" s="386"/>
      <c r="D651"/>
    </row>
    <row r="652" spans="1:4" ht="15.75" thickBot="1">
      <c r="A652" s="216" t="s">
        <v>661</v>
      </c>
      <c r="B652" s="404"/>
      <c r="C652" s="404"/>
      <c r="D652"/>
    </row>
    <row r="653" spans="1:6" s="472" customFormat="1" ht="15.75" thickBot="1">
      <c r="A653" s="473" t="s">
        <v>662</v>
      </c>
      <c r="B653" s="467">
        <v>2002</v>
      </c>
      <c r="C653" s="474">
        <v>2001</v>
      </c>
      <c r="F653" s="565"/>
    </row>
    <row r="654" spans="1:4" ht="14.25">
      <c r="A654" s="265" t="s">
        <v>663</v>
      </c>
      <c r="B654" s="436"/>
      <c r="C654" s="436"/>
      <c r="D654"/>
    </row>
    <row r="655" spans="1:4" ht="28.5">
      <c r="A655" s="73" t="s">
        <v>127</v>
      </c>
      <c r="B655" s="431"/>
      <c r="C655" s="431"/>
      <c r="D655"/>
    </row>
    <row r="656" spans="1:4" ht="15.75" thickBot="1">
      <c r="A656" s="215" t="s">
        <v>665</v>
      </c>
      <c r="B656" s="432">
        <f>B654</f>
        <v>0</v>
      </c>
      <c r="C656" s="432">
        <f>C654</f>
        <v>0</v>
      </c>
      <c r="D656"/>
    </row>
    <row r="657" spans="1:4" ht="14.25">
      <c r="A657" s="387"/>
      <c r="B657" s="385"/>
      <c r="C657" s="386"/>
      <c r="D657"/>
    </row>
    <row r="658" spans="1:4" ht="14.25">
      <c r="A658" s="387"/>
      <c r="B658" s="385"/>
      <c r="C658" s="386"/>
      <c r="D658"/>
    </row>
    <row r="659" spans="1:4" ht="15.75" thickBot="1">
      <c r="A659" s="216" t="s">
        <v>666</v>
      </c>
      <c r="B659" s="404"/>
      <c r="C659" s="404"/>
      <c r="D659"/>
    </row>
    <row r="660" spans="1:6" s="472" customFormat="1" ht="15">
      <c r="A660" s="470" t="s">
        <v>667</v>
      </c>
      <c r="B660" s="467">
        <v>2002</v>
      </c>
      <c r="C660" s="467">
        <v>2001</v>
      </c>
      <c r="F660" s="565"/>
    </row>
    <row r="661" spans="1:4" ht="14.25">
      <c r="A661" s="73" t="s">
        <v>668</v>
      </c>
      <c r="B661" s="431"/>
      <c r="C661" s="431"/>
      <c r="D661"/>
    </row>
    <row r="662" spans="1:4" ht="14.25">
      <c r="A662" s="73" t="s">
        <v>669</v>
      </c>
      <c r="B662" s="431"/>
      <c r="C662" s="431"/>
      <c r="D662"/>
    </row>
    <row r="663" spans="1:4" ht="14.25">
      <c r="A663" s="73" t="s">
        <v>670</v>
      </c>
      <c r="B663" s="431"/>
      <c r="C663" s="431"/>
      <c r="D663"/>
    </row>
    <row r="664" spans="1:4" ht="14.25">
      <c r="A664" s="73" t="s">
        <v>671</v>
      </c>
      <c r="B664" s="431"/>
      <c r="C664" s="431"/>
      <c r="D664"/>
    </row>
    <row r="665" spans="1:6" s="290" customFormat="1" ht="14.25">
      <c r="A665" s="73" t="s">
        <v>672</v>
      </c>
      <c r="B665" s="431"/>
      <c r="C665" s="431"/>
      <c r="F665" s="566"/>
    </row>
    <row r="666" spans="1:4" ht="15.75" thickBot="1">
      <c r="A666" s="215" t="s">
        <v>673</v>
      </c>
      <c r="B666" s="432">
        <f>SUM(B661:B665)</f>
        <v>0</v>
      </c>
      <c r="C666" s="432">
        <f>SUM(C661:C665)</f>
        <v>0</v>
      </c>
      <c r="D666"/>
    </row>
    <row r="667" spans="1:4" ht="14.25">
      <c r="A667" s="387"/>
      <c r="B667" s="385"/>
      <c r="C667" s="386"/>
      <c r="D667"/>
    </row>
    <row r="668" spans="1:4" ht="14.25">
      <c r="A668" s="387"/>
      <c r="B668" s="385"/>
      <c r="C668" s="386"/>
      <c r="D668"/>
    </row>
    <row r="669" spans="1:4" ht="15.75" thickBot="1">
      <c r="A669" s="216" t="s">
        <v>674</v>
      </c>
      <c r="B669" s="404"/>
      <c r="C669" s="430"/>
      <c r="D669"/>
    </row>
    <row r="670" spans="1:6" s="472" customFormat="1" ht="15">
      <c r="A670" s="470" t="s">
        <v>4</v>
      </c>
      <c r="B670" s="467">
        <v>2002</v>
      </c>
      <c r="C670" s="467">
        <v>2001</v>
      </c>
      <c r="F670" s="565"/>
    </row>
    <row r="671" spans="1:4" ht="14.25">
      <c r="A671" s="73" t="s">
        <v>5</v>
      </c>
      <c r="B671" s="391">
        <f>B672+B675+B676</f>
        <v>11</v>
      </c>
      <c r="C671" s="391">
        <f>C672+C675+C676</f>
        <v>174</v>
      </c>
      <c r="D671"/>
    </row>
    <row r="672" spans="1:4" ht="14.25">
      <c r="A672" s="73" t="s">
        <v>6</v>
      </c>
      <c r="B672" s="391">
        <f>B673+B674</f>
        <v>11</v>
      </c>
      <c r="C672" s="391">
        <f>C673+C674</f>
        <v>174</v>
      </c>
      <c r="D672"/>
    </row>
    <row r="673" spans="1:4" ht="14.25">
      <c r="A673" s="73" t="s">
        <v>7</v>
      </c>
      <c r="B673" s="391">
        <v>11</v>
      </c>
      <c r="C673" s="391">
        <v>174</v>
      </c>
      <c r="D673"/>
    </row>
    <row r="674" spans="1:6" s="290" customFormat="1" ht="14.25">
      <c r="A674" s="73" t="s">
        <v>8</v>
      </c>
      <c r="B674" s="391"/>
      <c r="C674" s="391"/>
      <c r="F674" s="566"/>
    </row>
    <row r="675" spans="1:4" ht="14.25">
      <c r="A675" s="73" t="s">
        <v>13</v>
      </c>
      <c r="B675" s="391"/>
      <c r="C675" s="391"/>
      <c r="D675"/>
    </row>
    <row r="676" spans="1:4" ht="14.25">
      <c r="A676" s="73" t="s">
        <v>14</v>
      </c>
      <c r="B676" s="391"/>
      <c r="C676" s="391"/>
      <c r="D676"/>
    </row>
    <row r="677" spans="1:4" ht="14.25">
      <c r="A677" s="73" t="s">
        <v>9</v>
      </c>
      <c r="B677" s="391">
        <f>B678+B681+B682+B683</f>
        <v>380</v>
      </c>
      <c r="C677" s="391">
        <f>C678+C681+C682+C683</f>
        <v>419</v>
      </c>
      <c r="D677"/>
    </row>
    <row r="678" spans="1:4" ht="14.25">
      <c r="A678" s="73" t="s">
        <v>6</v>
      </c>
      <c r="B678" s="391">
        <f>B679+B680</f>
        <v>10</v>
      </c>
      <c r="C678" s="391">
        <f>C679+C680</f>
        <v>16</v>
      </c>
      <c r="D678"/>
    </row>
    <row r="679" spans="1:4" ht="14.25">
      <c r="A679" s="73" t="s">
        <v>7</v>
      </c>
      <c r="B679" s="391">
        <v>10</v>
      </c>
      <c r="C679" s="391">
        <v>16</v>
      </c>
      <c r="D679"/>
    </row>
    <row r="680" spans="1:4" ht="14.25">
      <c r="A680" s="73" t="s">
        <v>8</v>
      </c>
      <c r="B680" s="391"/>
      <c r="C680" s="391"/>
      <c r="D680"/>
    </row>
    <row r="681" spans="1:4" ht="28.5">
      <c r="A681" s="73" t="s">
        <v>10</v>
      </c>
      <c r="B681" s="391">
        <v>356</v>
      </c>
      <c r="C681" s="391">
        <v>363</v>
      </c>
      <c r="D681"/>
    </row>
    <row r="682" spans="1:4" ht="14.25">
      <c r="A682" s="73" t="s">
        <v>13</v>
      </c>
      <c r="B682" s="391">
        <v>14</v>
      </c>
      <c r="C682" s="391">
        <v>40</v>
      </c>
      <c r="D682"/>
    </row>
    <row r="683" spans="1:4" ht="14.25">
      <c r="A683" s="73" t="s">
        <v>14</v>
      </c>
      <c r="B683" s="391"/>
      <c r="C683" s="391"/>
      <c r="D683"/>
    </row>
    <row r="684" spans="1:6" s="290" customFormat="1" ht="14.25">
      <c r="A684" s="73" t="s">
        <v>11</v>
      </c>
      <c r="B684" s="391">
        <f>B677+B671</f>
        <v>391</v>
      </c>
      <c r="C684" s="391">
        <v>593</v>
      </c>
      <c r="F684" s="566"/>
    </row>
    <row r="685" spans="1:4" ht="14.25">
      <c r="A685" s="73" t="s">
        <v>503</v>
      </c>
      <c r="B685" s="391"/>
      <c r="C685" s="391"/>
      <c r="D685"/>
    </row>
    <row r="686" spans="1:4" ht="15.75" thickBot="1">
      <c r="A686" s="215" t="s">
        <v>12</v>
      </c>
      <c r="B686" s="424">
        <f>B684+B685</f>
        <v>391</v>
      </c>
      <c r="C686" s="424">
        <f>C684+C685</f>
        <v>593</v>
      </c>
      <c r="D686"/>
    </row>
    <row r="687" spans="1:4" ht="14.25">
      <c r="A687" s="387"/>
      <c r="B687" s="385"/>
      <c r="C687" s="386"/>
      <c r="D687"/>
    </row>
    <row r="688" spans="1:4" ht="14.25">
      <c r="A688" s="387"/>
      <c r="B688" s="385"/>
      <c r="C688" s="386"/>
      <c r="D688"/>
    </row>
    <row r="689" spans="1:4" ht="15.75" thickBot="1">
      <c r="A689" s="429" t="s">
        <v>15</v>
      </c>
      <c r="B689" s="404"/>
      <c r="C689" s="404"/>
      <c r="D689"/>
    </row>
    <row r="690" spans="1:6" s="472" customFormat="1" ht="30">
      <c r="A690" s="470" t="s">
        <v>16</v>
      </c>
      <c r="B690" s="467">
        <v>2002</v>
      </c>
      <c r="C690" s="467">
        <v>2001</v>
      </c>
      <c r="F690" s="565"/>
    </row>
    <row r="691" spans="1:4" ht="14.25">
      <c r="A691" s="73" t="s">
        <v>17</v>
      </c>
      <c r="B691" s="391">
        <f>SUM(B692:B696)</f>
        <v>11</v>
      </c>
      <c r="C691" s="391">
        <f>SUM(C692:C696)</f>
        <v>173.2</v>
      </c>
      <c r="D691"/>
    </row>
    <row r="692" spans="1:4" ht="14.25">
      <c r="A692" s="73" t="s">
        <v>23</v>
      </c>
      <c r="B692" s="391">
        <v>6</v>
      </c>
      <c r="C692" s="391">
        <v>161</v>
      </c>
      <c r="D692"/>
    </row>
    <row r="693" spans="1:4" ht="14.25">
      <c r="A693" s="73" t="s">
        <v>24</v>
      </c>
      <c r="B693" s="391"/>
      <c r="C693" s="391"/>
      <c r="D693"/>
    </row>
    <row r="694" spans="1:4" ht="14.25">
      <c r="A694" s="73" t="s">
        <v>25</v>
      </c>
      <c r="B694" s="391"/>
      <c r="C694" s="391">
        <v>12</v>
      </c>
      <c r="D694"/>
    </row>
    <row r="695" spans="1:4" ht="14.25">
      <c r="A695" s="73" t="s">
        <v>26</v>
      </c>
      <c r="B695" s="391"/>
      <c r="C695" s="391"/>
      <c r="D695"/>
    </row>
    <row r="696" spans="1:4" ht="14.25">
      <c r="A696" s="73" t="s">
        <v>27</v>
      </c>
      <c r="B696" s="391">
        <v>5</v>
      </c>
      <c r="C696" s="391">
        <v>0.2</v>
      </c>
      <c r="D696"/>
    </row>
    <row r="697" spans="1:4" ht="14.25">
      <c r="A697" s="73" t="s">
        <v>18</v>
      </c>
      <c r="B697" s="391">
        <f>SUM(B698:B702)</f>
        <v>0</v>
      </c>
      <c r="C697" s="391">
        <f>SUM(C698:C702)</f>
        <v>0</v>
      </c>
      <c r="D697"/>
    </row>
    <row r="698" spans="1:4" ht="14.25">
      <c r="A698" s="73" t="s">
        <v>23</v>
      </c>
      <c r="B698" s="391"/>
      <c r="C698" s="391"/>
      <c r="D698"/>
    </row>
    <row r="699" spans="1:4" ht="14.25">
      <c r="A699" s="73" t="s">
        <v>24</v>
      </c>
      <c r="B699" s="391"/>
      <c r="C699" s="391"/>
      <c r="D699"/>
    </row>
    <row r="700" spans="1:4" ht="14.25">
      <c r="A700" s="73" t="s">
        <v>25</v>
      </c>
      <c r="B700" s="391"/>
      <c r="C700" s="391"/>
      <c r="D700"/>
    </row>
    <row r="701" spans="1:4" ht="14.25">
      <c r="A701" s="73" t="s">
        <v>26</v>
      </c>
      <c r="B701" s="391"/>
      <c r="C701" s="391"/>
      <c r="D701"/>
    </row>
    <row r="702" spans="1:4" ht="14.25">
      <c r="A702" s="73" t="s">
        <v>27</v>
      </c>
      <c r="B702" s="391"/>
      <c r="C702" s="391"/>
      <c r="D702"/>
    </row>
    <row r="703" spans="1:4" ht="14.25">
      <c r="A703" s="73" t="s">
        <v>19</v>
      </c>
      <c r="B703" s="391">
        <f>SUM(B704:B708)</f>
        <v>0</v>
      </c>
      <c r="C703" s="391">
        <f>SUM(C704:C708)</f>
        <v>0</v>
      </c>
      <c r="D703"/>
    </row>
    <row r="704" spans="1:6" s="290" customFormat="1" ht="14.25">
      <c r="A704" s="73" t="s">
        <v>23</v>
      </c>
      <c r="B704" s="391"/>
      <c r="C704" s="391"/>
      <c r="F704" s="566"/>
    </row>
    <row r="705" spans="1:4" ht="14.25">
      <c r="A705" s="73" t="s">
        <v>24</v>
      </c>
      <c r="B705" s="391"/>
      <c r="C705" s="391"/>
      <c r="D705"/>
    </row>
    <row r="706" spans="1:4" ht="14.25">
      <c r="A706" s="73" t="s">
        <v>25</v>
      </c>
      <c r="B706" s="391"/>
      <c r="C706" s="391"/>
      <c r="D706"/>
    </row>
    <row r="707" spans="1:4" ht="14.25">
      <c r="A707" s="73" t="s">
        <v>26</v>
      </c>
      <c r="B707" s="391"/>
      <c r="C707" s="391"/>
      <c r="D707"/>
    </row>
    <row r="708" spans="1:4" ht="14.25">
      <c r="A708" s="73" t="s">
        <v>27</v>
      </c>
      <c r="B708" s="391"/>
      <c r="C708" s="391"/>
      <c r="D708"/>
    </row>
    <row r="709" spans="1:4" ht="14.25">
      <c r="A709" s="73" t="s">
        <v>20</v>
      </c>
      <c r="B709" s="391">
        <f>SUM(B691+B697+B703)</f>
        <v>11</v>
      </c>
      <c r="C709" s="391">
        <f>SUM(C691+C697+C703)</f>
        <v>173.2</v>
      </c>
      <c r="D709"/>
    </row>
    <row r="710" spans="1:4" ht="14.25">
      <c r="A710" s="73" t="s">
        <v>21</v>
      </c>
      <c r="B710" s="420"/>
      <c r="C710" s="391"/>
      <c r="D710"/>
    </row>
    <row r="711" spans="1:4" ht="15.75" thickBot="1">
      <c r="A711" s="215" t="s">
        <v>22</v>
      </c>
      <c r="B711" s="424">
        <f>B709+B710</f>
        <v>11</v>
      </c>
      <c r="C711" s="424">
        <f>C709+C710</f>
        <v>173.2</v>
      </c>
      <c r="D711"/>
    </row>
    <row r="712" spans="1:4" ht="14.25">
      <c r="A712" s="387"/>
      <c r="B712" s="385"/>
      <c r="C712" s="386"/>
      <c r="D712"/>
    </row>
    <row r="713" spans="1:4" ht="14.25">
      <c r="A713" s="387"/>
      <c r="B713" s="385"/>
      <c r="C713" s="386"/>
      <c r="D713"/>
    </row>
    <row r="714" spans="1:4" ht="15.75" thickBot="1">
      <c r="A714" s="216" t="s">
        <v>28</v>
      </c>
      <c r="B714" s="430"/>
      <c r="C714" s="404"/>
      <c r="D714"/>
    </row>
    <row r="715" spans="1:6" s="472" customFormat="1" ht="30">
      <c r="A715" s="470" t="s">
        <v>29</v>
      </c>
      <c r="B715" s="467">
        <v>2002</v>
      </c>
      <c r="C715" s="467">
        <v>2001</v>
      </c>
      <c r="F715" s="565"/>
    </row>
    <row r="716" spans="1:4" ht="14.25">
      <c r="A716" s="73" t="s">
        <v>806</v>
      </c>
      <c r="B716" s="391">
        <v>0</v>
      </c>
      <c r="C716" s="391">
        <v>0</v>
      </c>
      <c r="D716"/>
    </row>
    <row r="717" spans="1:4" ht="14.25">
      <c r="A717" s="73" t="s">
        <v>931</v>
      </c>
      <c r="B717" s="391">
        <f>B718</f>
        <v>0</v>
      </c>
      <c r="C717" s="391">
        <f>C718</f>
        <v>0</v>
      </c>
      <c r="D717"/>
    </row>
    <row r="718" spans="1:4" ht="14.25">
      <c r="A718" s="73" t="s">
        <v>236</v>
      </c>
      <c r="B718" s="391"/>
      <c r="C718" s="391"/>
      <c r="D718"/>
    </row>
    <row r="719" spans="1:4" ht="14.25">
      <c r="A719" s="73" t="s">
        <v>932</v>
      </c>
      <c r="B719" s="391">
        <f>B720</f>
        <v>0</v>
      </c>
      <c r="C719" s="391">
        <f>C720</f>
        <v>0</v>
      </c>
      <c r="D719"/>
    </row>
    <row r="720" spans="1:4" ht="14.25">
      <c r="A720" s="73" t="s">
        <v>237</v>
      </c>
      <c r="B720" s="391"/>
      <c r="C720" s="391"/>
      <c r="D720"/>
    </row>
    <row r="721" spans="1:4" ht="14.25">
      <c r="A721" s="73" t="s">
        <v>913</v>
      </c>
      <c r="B721" s="391"/>
      <c r="C721" s="391"/>
      <c r="D721"/>
    </row>
    <row r="722" spans="1:4" ht="30.75" thickBot="1">
      <c r="A722" s="215" t="s">
        <v>30</v>
      </c>
      <c r="B722" s="438">
        <f>B716+B717-B719</f>
        <v>0</v>
      </c>
      <c r="C722" s="438">
        <f>C716+C717-C719</f>
        <v>0</v>
      </c>
      <c r="D722"/>
    </row>
    <row r="723" spans="1:4" ht="14.25">
      <c r="A723" s="387"/>
      <c r="B723" s="385"/>
      <c r="C723" s="386"/>
      <c r="D723"/>
    </row>
    <row r="724" spans="1:4" ht="14.25">
      <c r="A724" s="387"/>
      <c r="B724" s="385"/>
      <c r="C724" s="386"/>
      <c r="D724"/>
    </row>
    <row r="725" spans="1:4" ht="15.75" thickBot="1">
      <c r="A725" s="216" t="s">
        <v>31</v>
      </c>
      <c r="B725" s="430"/>
      <c r="C725" s="430"/>
      <c r="D725"/>
    </row>
    <row r="726" spans="1:6" s="472" customFormat="1" ht="30">
      <c r="A726" s="475" t="s">
        <v>32</v>
      </c>
      <c r="B726" s="467">
        <v>2002</v>
      </c>
      <c r="C726" s="467">
        <v>2001</v>
      </c>
      <c r="F726" s="565"/>
    </row>
    <row r="727" spans="1:4" ht="14.25">
      <c r="A727" s="73" t="s">
        <v>809</v>
      </c>
      <c r="B727" s="391">
        <v>391</v>
      </c>
      <c r="C727" s="391">
        <v>593</v>
      </c>
      <c r="D727"/>
    </row>
    <row r="728" spans="1:4" ht="14.25">
      <c r="A728" s="73" t="s">
        <v>810</v>
      </c>
      <c r="B728" s="391">
        <f>B730+B735+B732+B734</f>
        <v>0</v>
      </c>
      <c r="C728" s="391">
        <f>C730+C735+C732+C734</f>
        <v>0</v>
      </c>
      <c r="D728"/>
    </row>
    <row r="729" spans="1:4" ht="14.25">
      <c r="A729" s="73" t="s">
        <v>238</v>
      </c>
      <c r="B729" s="391"/>
      <c r="C729" s="391"/>
      <c r="D729"/>
    </row>
    <row r="730" spans="1:6" s="290" customFormat="1" ht="14.25">
      <c r="A730" s="73" t="s">
        <v>812</v>
      </c>
      <c r="B730" s="391"/>
      <c r="C730" s="391"/>
      <c r="F730" s="566"/>
    </row>
    <row r="731" spans="1:4" ht="14.25">
      <c r="A731" s="73" t="s">
        <v>239</v>
      </c>
      <c r="B731" s="391"/>
      <c r="C731" s="391"/>
      <c r="D731"/>
    </row>
    <row r="732" spans="1:4" ht="14.25">
      <c r="A732" s="73" t="s">
        <v>812</v>
      </c>
      <c r="B732" s="391"/>
      <c r="C732" s="391"/>
      <c r="D732"/>
    </row>
    <row r="733" spans="1:4" ht="14.25">
      <c r="A733" s="73" t="s">
        <v>972</v>
      </c>
      <c r="B733" s="391"/>
      <c r="C733" s="391"/>
      <c r="D733"/>
    </row>
    <row r="734" spans="1:4" ht="14.25">
      <c r="A734" s="73" t="s">
        <v>812</v>
      </c>
      <c r="B734" s="391"/>
      <c r="C734" s="391"/>
      <c r="D734"/>
    </row>
    <row r="735" spans="1:4" ht="14.25">
      <c r="A735" s="73" t="s">
        <v>813</v>
      </c>
      <c r="B735" s="391"/>
      <c r="C735" s="391"/>
      <c r="D735"/>
    </row>
    <row r="736" spans="1:4" ht="15.75" thickBot="1">
      <c r="A736" s="215" t="s">
        <v>33</v>
      </c>
      <c r="B736" s="432">
        <f>B727+B728</f>
        <v>391</v>
      </c>
      <c r="C736" s="432">
        <f>C727+C728</f>
        <v>593</v>
      </c>
      <c r="D736"/>
    </row>
    <row r="737" spans="1:4" ht="14.25">
      <c r="A737" s="387"/>
      <c r="B737" s="385"/>
      <c r="C737" s="386"/>
      <c r="D737"/>
    </row>
    <row r="738" spans="1:4" ht="14.25">
      <c r="A738" s="387"/>
      <c r="B738" s="385"/>
      <c r="C738" s="386"/>
      <c r="D738"/>
    </row>
    <row r="739" spans="1:4" ht="15.75" thickBot="1">
      <c r="A739" s="216" t="s">
        <v>34</v>
      </c>
      <c r="B739" s="430"/>
      <c r="C739" s="404"/>
      <c r="D739"/>
    </row>
    <row r="740" spans="1:6" s="472" customFormat="1" ht="30">
      <c r="A740" s="470" t="s">
        <v>35</v>
      </c>
      <c r="B740" s="467">
        <v>2002</v>
      </c>
      <c r="C740" s="467">
        <v>2001</v>
      </c>
      <c r="F740" s="565"/>
    </row>
    <row r="741" spans="1:4" ht="14.25">
      <c r="A741" s="73" t="s">
        <v>36</v>
      </c>
      <c r="B741" s="420">
        <v>3</v>
      </c>
      <c r="C741" s="420">
        <v>22</v>
      </c>
      <c r="D741"/>
    </row>
    <row r="742" spans="1:4" ht="14.25">
      <c r="A742" s="73" t="s">
        <v>37</v>
      </c>
      <c r="B742" s="420"/>
      <c r="C742" s="420">
        <v>16</v>
      </c>
      <c r="D742"/>
    </row>
    <row r="743" spans="1:4" ht="14.25">
      <c r="A743" s="73" t="s">
        <v>38</v>
      </c>
      <c r="B743" s="420">
        <v>4</v>
      </c>
      <c r="C743" s="420"/>
      <c r="D743"/>
    </row>
    <row r="744" spans="1:4" ht="14.25">
      <c r="A744" s="73" t="s">
        <v>39</v>
      </c>
      <c r="B744" s="391"/>
      <c r="C744" s="420"/>
      <c r="D744"/>
    </row>
    <row r="745" spans="1:4" ht="14.25">
      <c r="A745" s="73" t="s">
        <v>40</v>
      </c>
      <c r="B745" s="391"/>
      <c r="C745" s="420"/>
      <c r="D745"/>
    </row>
    <row r="746" spans="1:4" ht="14.25">
      <c r="A746" s="73" t="s">
        <v>41</v>
      </c>
      <c r="B746" s="391">
        <v>14</v>
      </c>
      <c r="C746" s="420">
        <v>152</v>
      </c>
      <c r="D746"/>
    </row>
    <row r="747" spans="1:4" ht="14.25">
      <c r="A747" s="73" t="s">
        <v>42</v>
      </c>
      <c r="B747" s="391">
        <f>SUM(B741:B746)</f>
        <v>21</v>
      </c>
      <c r="C747" s="420">
        <f>SUM(C741:C746)</f>
        <v>190</v>
      </c>
      <c r="D747"/>
    </row>
    <row r="748" spans="1:4" ht="14.25">
      <c r="A748" s="73" t="s">
        <v>43</v>
      </c>
      <c r="B748" s="391"/>
      <c r="C748" s="420"/>
      <c r="D748"/>
    </row>
    <row r="749" spans="1:4" ht="15.75" thickBot="1">
      <c r="A749" s="215" t="s">
        <v>44</v>
      </c>
      <c r="B749" s="424">
        <f>B747-B748</f>
        <v>21</v>
      </c>
      <c r="C749" s="446">
        <f>C747-C748</f>
        <v>190</v>
      </c>
      <c r="D749"/>
    </row>
    <row r="750" spans="1:4" ht="14.25">
      <c r="A750" s="387"/>
      <c r="B750" s="385"/>
      <c r="C750" s="386"/>
      <c r="D750"/>
    </row>
    <row r="751" spans="1:4" ht="14.25">
      <c r="A751" s="387"/>
      <c r="B751" s="385"/>
      <c r="C751" s="386"/>
      <c r="D751"/>
    </row>
    <row r="752" spans="1:4" ht="15.75" thickBot="1">
      <c r="A752" s="216" t="s">
        <v>45</v>
      </c>
      <c r="B752" s="404"/>
      <c r="C752" s="404"/>
      <c r="D752"/>
    </row>
    <row r="753" spans="1:6" s="472" customFormat="1" ht="45">
      <c r="A753" s="470" t="s">
        <v>979</v>
      </c>
      <c r="B753" s="467">
        <v>2002</v>
      </c>
      <c r="C753" s="467">
        <v>2001</v>
      </c>
      <c r="F753" s="565"/>
    </row>
    <row r="754" spans="1:6" s="290" customFormat="1" ht="14.25">
      <c r="A754" s="73" t="s">
        <v>36</v>
      </c>
      <c r="B754" s="391">
        <v>0.9</v>
      </c>
      <c r="C754" s="391"/>
      <c r="F754" s="566"/>
    </row>
    <row r="755" spans="1:4" ht="14.25">
      <c r="A755" s="73" t="s">
        <v>37</v>
      </c>
      <c r="B755" s="391">
        <v>5</v>
      </c>
      <c r="C755" s="391"/>
      <c r="D755"/>
    </row>
    <row r="756" spans="1:4" ht="14.25">
      <c r="A756" s="73" t="s">
        <v>38</v>
      </c>
      <c r="B756" s="391">
        <v>8</v>
      </c>
      <c r="C756" s="391"/>
      <c r="D756"/>
    </row>
    <row r="757" spans="1:4" ht="14.25">
      <c r="A757" s="73" t="s">
        <v>39</v>
      </c>
      <c r="B757" s="391"/>
      <c r="C757" s="391">
        <v>152</v>
      </c>
      <c r="D757"/>
    </row>
    <row r="758" spans="1:4" ht="14.25">
      <c r="A758" s="73" t="s">
        <v>40</v>
      </c>
      <c r="B758" s="391"/>
      <c r="C758" s="391"/>
      <c r="D758" s="342"/>
    </row>
    <row r="759" spans="1:4" ht="14.25">
      <c r="A759" s="73" t="s">
        <v>46</v>
      </c>
      <c r="B759" s="391">
        <f>SUM(B754:B758)</f>
        <v>13.9</v>
      </c>
      <c r="C759" s="391">
        <f>SUM(C754:C758)</f>
        <v>152</v>
      </c>
      <c r="D759"/>
    </row>
    <row r="760" spans="1:4" ht="28.5">
      <c r="A760" s="73" t="s">
        <v>47</v>
      </c>
      <c r="B760" s="391"/>
      <c r="C760" s="391"/>
      <c r="D760"/>
    </row>
    <row r="761" spans="1:4" ht="15.75" thickBot="1">
      <c r="A761" s="215" t="s">
        <v>48</v>
      </c>
      <c r="B761" s="424">
        <f>B759-B760</f>
        <v>13.9</v>
      </c>
      <c r="C761" s="424">
        <f>C759-C760</f>
        <v>152</v>
      </c>
      <c r="D761"/>
    </row>
    <row r="762" spans="1:4" ht="14.25">
      <c r="A762" s="387"/>
      <c r="B762" s="385"/>
      <c r="C762" s="386"/>
      <c r="D762"/>
    </row>
    <row r="763" spans="1:4" ht="14.25">
      <c r="A763" s="387"/>
      <c r="B763" s="385"/>
      <c r="C763" s="386"/>
      <c r="D763"/>
    </row>
    <row r="764" spans="1:4" ht="15.75" thickBot="1">
      <c r="A764" s="216" t="s">
        <v>49</v>
      </c>
      <c r="B764" s="385"/>
      <c r="C764" s="386"/>
      <c r="D764"/>
    </row>
    <row r="765" spans="1:7" s="480" customFormat="1" ht="51.75" customHeight="1">
      <c r="A765" s="476" t="s">
        <v>467</v>
      </c>
      <c r="B765" s="477">
        <f>B753</f>
        <v>2002</v>
      </c>
      <c r="C765" s="477">
        <f>C753</f>
        <v>2001</v>
      </c>
      <c r="D765" s="478"/>
      <c r="E765" s="478"/>
      <c r="F765" s="567"/>
      <c r="G765" s="479"/>
    </row>
    <row r="766" spans="1:7" ht="15.75">
      <c r="A766" s="439" t="s">
        <v>468</v>
      </c>
      <c r="B766" s="525">
        <v>0</v>
      </c>
      <c r="C766" s="526">
        <v>0</v>
      </c>
      <c r="D766" s="383"/>
      <c r="E766" s="382"/>
      <c r="F766" s="568"/>
      <c r="G766" s="384"/>
    </row>
    <row r="767" spans="1:7" s="290" customFormat="1" ht="14.25">
      <c r="A767" s="440" t="s">
        <v>469</v>
      </c>
      <c r="B767" s="525"/>
      <c r="C767" s="527"/>
      <c r="D767"/>
      <c r="E767"/>
      <c r="F767" s="342"/>
      <c r="G767"/>
    </row>
    <row r="768" spans="1:4" ht="28.5">
      <c r="A768" s="441" t="s">
        <v>470</v>
      </c>
      <c r="B768" s="528">
        <v>0</v>
      </c>
      <c r="C768" s="529">
        <v>0</v>
      </c>
      <c r="D768"/>
    </row>
    <row r="769" spans="1:4" ht="14.25">
      <c r="A769" s="94" t="s">
        <v>471</v>
      </c>
      <c r="B769" s="528">
        <f>B761</f>
        <v>13.9</v>
      </c>
      <c r="C769" s="529">
        <f>C761</f>
        <v>152</v>
      </c>
      <c r="D769"/>
    </row>
    <row r="770" spans="1:4" ht="15" thickBot="1">
      <c r="A770" s="101" t="s">
        <v>472</v>
      </c>
      <c r="B770" s="530">
        <f>B769</f>
        <v>13.9</v>
      </c>
      <c r="C770" s="531">
        <f>C769</f>
        <v>152</v>
      </c>
      <c r="D770"/>
    </row>
    <row r="771" spans="1:4" ht="15">
      <c r="A771" s="216"/>
      <c r="B771" s="404"/>
      <c r="C771" s="404"/>
      <c r="D771"/>
    </row>
    <row r="772" spans="1:4" ht="15.75" thickBot="1">
      <c r="A772" s="216" t="s">
        <v>51</v>
      </c>
      <c r="B772" s="404"/>
      <c r="C772" s="404"/>
      <c r="D772"/>
    </row>
    <row r="773" spans="1:6" s="472" customFormat="1" ht="15">
      <c r="A773" s="470" t="s">
        <v>52</v>
      </c>
      <c r="B773" s="467">
        <v>2002</v>
      </c>
      <c r="C773" s="467">
        <v>2001</v>
      </c>
      <c r="F773" s="565"/>
    </row>
    <row r="774" spans="1:4" ht="14.25">
      <c r="A774" s="73" t="s">
        <v>821</v>
      </c>
      <c r="B774" s="420">
        <v>1112</v>
      </c>
      <c r="C774" s="420">
        <f>SUM(C775:C782)</f>
        <v>5046</v>
      </c>
      <c r="D774"/>
    </row>
    <row r="775" spans="1:4" ht="14.25">
      <c r="A775" s="73" t="s">
        <v>828</v>
      </c>
      <c r="B775" s="420"/>
      <c r="C775" s="420"/>
      <c r="D775"/>
    </row>
    <row r="776" spans="1:4" ht="14.25">
      <c r="A776" s="73" t="s">
        <v>54</v>
      </c>
      <c r="B776" s="420"/>
      <c r="C776" s="420"/>
      <c r="D776"/>
    </row>
    <row r="777" spans="1:4" ht="14.25">
      <c r="A777" s="73" t="s">
        <v>829</v>
      </c>
      <c r="B777" s="420"/>
      <c r="C777" s="420"/>
      <c r="D777"/>
    </row>
    <row r="778" spans="1:4" ht="14.25">
      <c r="A778" s="73" t="s">
        <v>830</v>
      </c>
      <c r="B778" s="420"/>
      <c r="C778" s="420"/>
      <c r="D778"/>
    </row>
    <row r="779" spans="1:4" ht="14.25">
      <c r="A779" s="73" t="s">
        <v>936</v>
      </c>
      <c r="B779" s="420"/>
      <c r="C779" s="420"/>
      <c r="D779"/>
    </row>
    <row r="780" spans="1:4" ht="14.25">
      <c r="A780" s="73" t="s">
        <v>831</v>
      </c>
      <c r="B780" s="420">
        <v>1112</v>
      </c>
      <c r="C780" s="420">
        <v>5046</v>
      </c>
      <c r="D780"/>
    </row>
    <row r="781" spans="1:7" ht="14.25">
      <c r="A781" s="73" t="s">
        <v>53</v>
      </c>
      <c r="B781" s="420"/>
      <c r="C781" s="420"/>
      <c r="D781" s="290"/>
      <c r="E781" s="290"/>
      <c r="F781" s="566"/>
      <c r="G781" s="290"/>
    </row>
    <row r="782" spans="1:4" ht="14.25">
      <c r="A782" s="73" t="s">
        <v>936</v>
      </c>
      <c r="B782" s="420"/>
      <c r="C782" s="420"/>
      <c r="D782"/>
    </row>
    <row r="783" spans="1:4" ht="14.25">
      <c r="A783" s="73" t="s">
        <v>822</v>
      </c>
      <c r="B783" s="420">
        <f>SUM(B784:B791)</f>
        <v>0</v>
      </c>
      <c r="C783" s="420">
        <f>SUM(C784:C791)</f>
        <v>0</v>
      </c>
      <c r="D783"/>
    </row>
    <row r="784" spans="1:4" ht="14.25">
      <c r="A784" s="73" t="s">
        <v>828</v>
      </c>
      <c r="B784" s="420"/>
      <c r="C784" s="420"/>
      <c r="D784"/>
    </row>
    <row r="785" spans="1:4" ht="14.25">
      <c r="A785" s="73" t="s">
        <v>54</v>
      </c>
      <c r="B785" s="420"/>
      <c r="C785" s="420"/>
      <c r="D785"/>
    </row>
    <row r="786" spans="1:4" ht="14.25">
      <c r="A786" s="73" t="s">
        <v>829</v>
      </c>
      <c r="B786" s="420"/>
      <c r="C786" s="420"/>
      <c r="D786"/>
    </row>
    <row r="787" spans="1:7" s="290" customFormat="1" ht="14.25">
      <c r="A787" s="73" t="s">
        <v>830</v>
      </c>
      <c r="B787" s="420"/>
      <c r="C787" s="420"/>
      <c r="D787"/>
      <c r="E787"/>
      <c r="F787" s="342"/>
      <c r="G787"/>
    </row>
    <row r="788" spans="1:4" ht="14.25">
      <c r="A788" s="73" t="s">
        <v>936</v>
      </c>
      <c r="B788" s="420"/>
      <c r="C788" s="420"/>
      <c r="D788"/>
    </row>
    <row r="789" spans="1:4" ht="14.25">
      <c r="A789" s="73" t="s">
        <v>831</v>
      </c>
      <c r="B789" s="420"/>
      <c r="C789" s="420"/>
      <c r="D789"/>
    </row>
    <row r="790" spans="1:4" ht="14.25">
      <c r="A790" s="73" t="s">
        <v>53</v>
      </c>
      <c r="B790" s="420"/>
      <c r="C790" s="420"/>
      <c r="D790"/>
    </row>
    <row r="791" spans="1:4" ht="14.25">
      <c r="A791" s="73" t="s">
        <v>936</v>
      </c>
      <c r="B791" s="420"/>
      <c r="C791" s="420"/>
      <c r="D791"/>
    </row>
    <row r="792" spans="1:4" ht="14.25">
      <c r="A792" s="73" t="s">
        <v>823</v>
      </c>
      <c r="B792" s="420">
        <f>SUM(B793:B800)</f>
        <v>0</v>
      </c>
      <c r="C792" s="420">
        <f>SUM(C793:C800)</f>
        <v>0</v>
      </c>
      <c r="D792"/>
    </row>
    <row r="793" spans="1:4" ht="14.25">
      <c r="A793" s="73" t="s">
        <v>828</v>
      </c>
      <c r="B793" s="420"/>
      <c r="C793" s="420"/>
      <c r="D793"/>
    </row>
    <row r="794" spans="1:4" ht="14.25">
      <c r="A794" s="73" t="s">
        <v>54</v>
      </c>
      <c r="B794" s="420"/>
      <c r="C794" s="420"/>
      <c r="D794"/>
    </row>
    <row r="795" spans="1:4" ht="14.25">
      <c r="A795" s="73" t="s">
        <v>829</v>
      </c>
      <c r="B795" s="420"/>
      <c r="C795" s="420"/>
      <c r="D795"/>
    </row>
    <row r="796" spans="1:4" ht="14.25">
      <c r="A796" s="73" t="s">
        <v>830</v>
      </c>
      <c r="B796" s="420"/>
      <c r="C796" s="420"/>
      <c r="D796"/>
    </row>
    <row r="797" spans="1:4" ht="14.25">
      <c r="A797" s="73" t="s">
        <v>936</v>
      </c>
      <c r="B797" s="420"/>
      <c r="C797" s="420"/>
      <c r="D797"/>
    </row>
    <row r="798" spans="1:4" ht="14.25">
      <c r="A798" s="73" t="s">
        <v>831</v>
      </c>
      <c r="B798" s="420"/>
      <c r="C798" s="420">
        <v>0</v>
      </c>
      <c r="D798"/>
    </row>
    <row r="799" spans="1:4" ht="14.25">
      <c r="A799" s="73" t="s">
        <v>53</v>
      </c>
      <c r="B799" s="420"/>
      <c r="C799" s="420"/>
      <c r="D799"/>
    </row>
    <row r="800" spans="1:4" ht="14.25">
      <c r="A800" s="73" t="s">
        <v>936</v>
      </c>
      <c r="B800" s="420"/>
      <c r="C800" s="420"/>
      <c r="D800"/>
    </row>
    <row r="801" spans="1:4" ht="14.25">
      <c r="A801" s="73" t="s">
        <v>824</v>
      </c>
      <c r="B801" s="420">
        <f>SUM(B802:B809)</f>
        <v>0</v>
      </c>
      <c r="C801" s="420">
        <f>SUM(C802:C809)</f>
        <v>0</v>
      </c>
      <c r="D801"/>
    </row>
    <row r="802" spans="1:4" ht="14.25">
      <c r="A802" s="73" t="s">
        <v>828</v>
      </c>
      <c r="B802" s="420"/>
      <c r="C802" s="420"/>
      <c r="D802"/>
    </row>
    <row r="803" spans="1:4" ht="14.25">
      <c r="A803" s="73" t="s">
        <v>54</v>
      </c>
      <c r="B803" s="420"/>
      <c r="C803" s="420"/>
      <c r="D803"/>
    </row>
    <row r="804" spans="1:4" ht="14.25">
      <c r="A804" s="73" t="s">
        <v>829</v>
      </c>
      <c r="B804" s="420"/>
      <c r="C804" s="420"/>
      <c r="D804"/>
    </row>
    <row r="805" spans="1:4" ht="14.25">
      <c r="A805" s="73" t="s">
        <v>830</v>
      </c>
      <c r="B805" s="420"/>
      <c r="C805" s="420"/>
      <c r="D805"/>
    </row>
    <row r="806" spans="1:4" ht="14.25">
      <c r="A806" s="73" t="s">
        <v>936</v>
      </c>
      <c r="B806" s="420"/>
      <c r="C806" s="420"/>
      <c r="D806"/>
    </row>
    <row r="807" spans="1:4" ht="14.25">
      <c r="A807" s="73" t="s">
        <v>831</v>
      </c>
      <c r="B807" s="420"/>
      <c r="C807" s="420"/>
      <c r="D807"/>
    </row>
    <row r="808" spans="1:4" ht="14.25">
      <c r="A808" s="73" t="s">
        <v>53</v>
      </c>
      <c r="B808" s="420"/>
      <c r="C808" s="420"/>
      <c r="D808"/>
    </row>
    <row r="809" spans="1:4" ht="14.25">
      <c r="A809" s="73" t="s">
        <v>936</v>
      </c>
      <c r="B809" s="420"/>
      <c r="C809" s="420"/>
      <c r="D809"/>
    </row>
    <row r="810" spans="1:4" ht="14.25">
      <c r="A810" s="73" t="s">
        <v>825</v>
      </c>
      <c r="B810" s="420">
        <f>SUM(B811:B818)</f>
        <v>2222</v>
      </c>
      <c r="C810" s="420">
        <f>SUM(C811:C818)</f>
        <v>1342</v>
      </c>
      <c r="D810"/>
    </row>
    <row r="811" spans="1:4" ht="14.25">
      <c r="A811" s="73" t="s">
        <v>828</v>
      </c>
      <c r="B811" s="420"/>
      <c r="C811" s="420"/>
      <c r="D811"/>
    </row>
    <row r="812" spans="1:4" ht="14.25">
      <c r="A812" s="73" t="s">
        <v>54</v>
      </c>
      <c r="B812" s="420"/>
      <c r="C812" s="420"/>
      <c r="D812"/>
    </row>
    <row r="813" spans="1:4" ht="14.25">
      <c r="A813" s="73" t="s">
        <v>829</v>
      </c>
      <c r="B813" s="420"/>
      <c r="C813" s="420"/>
      <c r="D813"/>
    </row>
    <row r="814" spans="1:4" ht="14.25">
      <c r="A814" s="73" t="s">
        <v>830</v>
      </c>
      <c r="B814" s="420"/>
      <c r="C814" s="420"/>
      <c r="D814"/>
    </row>
    <row r="815" spans="1:4" ht="14.25">
      <c r="A815" s="73" t="s">
        <v>936</v>
      </c>
      <c r="B815" s="420"/>
      <c r="C815" s="420"/>
      <c r="D815"/>
    </row>
    <row r="816" spans="1:4" ht="14.25">
      <c r="A816" s="73" t="s">
        <v>831</v>
      </c>
      <c r="B816" s="420">
        <v>2222</v>
      </c>
      <c r="C816" s="420">
        <v>1342</v>
      </c>
      <c r="D816"/>
    </row>
    <row r="817" spans="1:4" ht="14.25">
      <c r="A817" s="73" t="s">
        <v>53</v>
      </c>
      <c r="B817" s="420"/>
      <c r="C817" s="420"/>
      <c r="D817"/>
    </row>
    <row r="818" spans="1:4" ht="14.25">
      <c r="A818" s="73" t="s">
        <v>936</v>
      </c>
      <c r="B818" s="420"/>
      <c r="C818" s="420"/>
      <c r="D818"/>
    </row>
    <row r="819" spans="1:4" ht="14.25">
      <c r="A819" s="73" t="s">
        <v>826</v>
      </c>
      <c r="B819" s="420">
        <v>189</v>
      </c>
      <c r="C819" s="420">
        <f>SUM(C820:C827)</f>
        <v>6513</v>
      </c>
      <c r="D819"/>
    </row>
    <row r="820" spans="1:4" ht="14.25">
      <c r="A820" s="73" t="s">
        <v>828</v>
      </c>
      <c r="B820" s="420"/>
      <c r="C820" s="420"/>
      <c r="D820"/>
    </row>
    <row r="821" spans="1:4" ht="14.25">
      <c r="A821" s="73" t="s">
        <v>54</v>
      </c>
      <c r="B821" s="420"/>
      <c r="C821" s="420"/>
      <c r="D821"/>
    </row>
    <row r="822" spans="1:4" ht="14.25">
      <c r="A822" s="73" t="s">
        <v>829</v>
      </c>
      <c r="B822" s="420"/>
      <c r="C822" s="420"/>
      <c r="D822"/>
    </row>
    <row r="823" spans="1:4" ht="14.25">
      <c r="A823" s="73" t="s">
        <v>830</v>
      </c>
      <c r="B823" s="420"/>
      <c r="C823" s="420">
        <v>5642</v>
      </c>
      <c r="D823"/>
    </row>
    <row r="824" spans="1:4" ht="14.25">
      <c r="A824" s="73" t="s">
        <v>936</v>
      </c>
      <c r="B824" s="420"/>
      <c r="C824" s="420"/>
      <c r="D824"/>
    </row>
    <row r="825" spans="1:4" ht="14.25">
      <c r="A825" s="73" t="s">
        <v>831</v>
      </c>
      <c r="B825" s="420">
        <v>189</v>
      </c>
      <c r="C825" s="420">
        <v>871</v>
      </c>
      <c r="D825"/>
    </row>
    <row r="826" spans="1:4" ht="14.25">
      <c r="A826" s="73" t="s">
        <v>53</v>
      </c>
      <c r="B826" s="420"/>
      <c r="C826" s="420"/>
      <c r="D826"/>
    </row>
    <row r="827" spans="1:4" ht="14.25">
      <c r="A827" s="73" t="s">
        <v>936</v>
      </c>
      <c r="B827" s="420"/>
      <c r="C827" s="420"/>
      <c r="D827"/>
    </row>
    <row r="828" spans="1:4" ht="14.25">
      <c r="A828" s="73" t="s">
        <v>55</v>
      </c>
      <c r="B828" s="420">
        <f>SUM(B829:B831)</f>
        <v>2543</v>
      </c>
      <c r="C828" s="420">
        <f>SUM(C829:C831)</f>
        <v>8129</v>
      </c>
      <c r="D828"/>
    </row>
    <row r="829" spans="1:4" ht="14.25">
      <c r="A829" s="73" t="s">
        <v>58</v>
      </c>
      <c r="B829" s="420">
        <v>2543</v>
      </c>
      <c r="C829" s="420">
        <v>8129</v>
      </c>
      <c r="D829"/>
    </row>
    <row r="830" spans="1:4" ht="14.25">
      <c r="A830" s="73" t="s">
        <v>57</v>
      </c>
      <c r="B830" s="420"/>
      <c r="C830" s="420"/>
      <c r="D830"/>
    </row>
    <row r="831" spans="1:4" ht="14.25">
      <c r="A831" s="73" t="s">
        <v>59</v>
      </c>
      <c r="B831" s="420"/>
      <c r="C831" s="420"/>
      <c r="D831"/>
    </row>
    <row r="832" spans="1:4" ht="15.75" thickBot="1">
      <c r="A832" s="215" t="s">
        <v>56</v>
      </c>
      <c r="B832" s="446">
        <f>B774+B783+B792+B801+B810+B819+B828</f>
        <v>6066</v>
      </c>
      <c r="C832" s="446">
        <f>C774+C783+C792+C801+C810+C819+C828</f>
        <v>21030</v>
      </c>
      <c r="D832"/>
    </row>
    <row r="833" spans="1:4" ht="14.25">
      <c r="A833" s="387"/>
      <c r="B833" s="517"/>
      <c r="C833" s="518"/>
      <c r="D833"/>
    </row>
    <row r="834" spans="1:4" ht="14.25">
      <c r="A834" s="387"/>
      <c r="B834" s="517"/>
      <c r="C834" s="518"/>
      <c r="D834"/>
    </row>
    <row r="835" spans="1:4" ht="15.75" thickBot="1">
      <c r="A835" s="216" t="s">
        <v>60</v>
      </c>
      <c r="B835" s="430"/>
      <c r="C835" s="430"/>
      <c r="D835"/>
    </row>
    <row r="836" spans="1:6" s="472" customFormat="1" ht="30">
      <c r="A836" s="470" t="s">
        <v>61</v>
      </c>
      <c r="B836" s="467">
        <v>2002</v>
      </c>
      <c r="C836" s="467">
        <v>2001</v>
      </c>
      <c r="F836" s="565"/>
    </row>
    <row r="837" spans="1:4" ht="14.25">
      <c r="A837" s="73" t="s">
        <v>809</v>
      </c>
      <c r="B837" s="420">
        <v>0</v>
      </c>
      <c r="C837" s="420">
        <v>5642</v>
      </c>
      <c r="D837"/>
    </row>
    <row r="838" spans="1:4" ht="14.25">
      <c r="A838" s="73" t="s">
        <v>810</v>
      </c>
      <c r="B838" s="420">
        <f>B840+B845+B842+B844</f>
        <v>0</v>
      </c>
      <c r="C838" s="420">
        <f>C840+C845+C842+C844</f>
        <v>0</v>
      </c>
      <c r="D838"/>
    </row>
    <row r="839" spans="1:4" ht="14.25">
      <c r="A839" s="73" t="s">
        <v>811</v>
      </c>
      <c r="B839" s="420"/>
      <c r="C839" s="420"/>
      <c r="D839"/>
    </row>
    <row r="840" spans="1:4" ht="14.25">
      <c r="A840" s="73" t="s">
        <v>812</v>
      </c>
      <c r="B840" s="420"/>
      <c r="C840" s="420"/>
      <c r="D840"/>
    </row>
    <row r="841" spans="1:4" ht="14.25">
      <c r="A841" s="73" t="s">
        <v>971</v>
      </c>
      <c r="B841" s="420"/>
      <c r="C841" s="420"/>
      <c r="D841"/>
    </row>
    <row r="842" spans="1:4" ht="14.25">
      <c r="A842" s="73" t="s">
        <v>812</v>
      </c>
      <c r="B842" s="420"/>
      <c r="C842" s="420"/>
      <c r="D842"/>
    </row>
    <row r="843" spans="1:4" ht="14.25">
      <c r="A843" s="73" t="s">
        <v>972</v>
      </c>
      <c r="B843" s="420"/>
      <c r="C843" s="420"/>
      <c r="D843"/>
    </row>
    <row r="844" spans="1:7" ht="14.25">
      <c r="A844" s="73" t="s">
        <v>812</v>
      </c>
      <c r="B844" s="420"/>
      <c r="C844" s="420"/>
      <c r="D844" s="290"/>
      <c r="E844" s="290"/>
      <c r="F844" s="566"/>
      <c r="G844" s="290"/>
    </row>
    <row r="845" spans="1:4" ht="14.25">
      <c r="A845" s="73" t="s">
        <v>813</v>
      </c>
      <c r="B845" s="420"/>
      <c r="C845" s="420"/>
      <c r="D845"/>
    </row>
    <row r="846" spans="1:4" ht="30" thickBot="1">
      <c r="A846" s="262" t="s">
        <v>62</v>
      </c>
      <c r="B846" s="446">
        <f>B837+B838</f>
        <v>0</v>
      </c>
      <c r="C846" s="446">
        <f>C837+C838</f>
        <v>5642</v>
      </c>
      <c r="D846"/>
    </row>
    <row r="847" spans="1:4" ht="14.25">
      <c r="A847" s="387"/>
      <c r="B847" s="517"/>
      <c r="C847" s="518"/>
      <c r="D847"/>
    </row>
    <row r="848" spans="1:4" ht="14.25">
      <c r="A848" s="387"/>
      <c r="B848" s="517"/>
      <c r="C848" s="518"/>
      <c r="D848"/>
    </row>
    <row r="849" spans="1:4" ht="15.75" thickBot="1">
      <c r="A849" s="429" t="s">
        <v>63</v>
      </c>
      <c r="B849" s="430"/>
      <c r="C849" s="430"/>
      <c r="D849"/>
    </row>
    <row r="850" spans="1:7" s="469" customFormat="1" ht="30">
      <c r="A850" s="470" t="s">
        <v>64</v>
      </c>
      <c r="B850" s="467">
        <v>2002</v>
      </c>
      <c r="C850" s="467">
        <v>2001</v>
      </c>
      <c r="D850" s="472"/>
      <c r="E850" s="472"/>
      <c r="F850" s="565"/>
      <c r="G850" s="472"/>
    </row>
    <row r="851" spans="1:4" ht="30">
      <c r="A851" s="97" t="s">
        <v>620</v>
      </c>
      <c r="B851" s="519">
        <f>B852+B856+B860</f>
        <v>0</v>
      </c>
      <c r="C851" s="519">
        <f>C852+C856+C860</f>
        <v>0</v>
      </c>
      <c r="D851"/>
    </row>
    <row r="852" spans="1:4" ht="14.25">
      <c r="A852" s="73" t="s">
        <v>621</v>
      </c>
      <c r="B852" s="420">
        <f>SUM(B853:B855)</f>
        <v>0</v>
      </c>
      <c r="C852" s="420">
        <f>SUM(C853:C855)</f>
        <v>0</v>
      </c>
      <c r="D852"/>
    </row>
    <row r="853" spans="1:4" ht="14.25">
      <c r="A853" s="73" t="s">
        <v>65</v>
      </c>
      <c r="B853" s="420"/>
      <c r="C853" s="420"/>
      <c r="D853"/>
    </row>
    <row r="854" spans="1:4" ht="14.25">
      <c r="A854" s="73" t="s">
        <v>66</v>
      </c>
      <c r="B854" s="420"/>
      <c r="C854" s="420"/>
      <c r="D854"/>
    </row>
    <row r="855" spans="1:4" ht="14.25">
      <c r="A855" s="73" t="s">
        <v>627</v>
      </c>
      <c r="B855" s="420"/>
      <c r="C855" s="420"/>
      <c r="D855"/>
    </row>
    <row r="856" spans="1:4" ht="14.25">
      <c r="A856" s="73" t="s">
        <v>622</v>
      </c>
      <c r="B856" s="420">
        <f>SUM(B857:B859)</f>
        <v>0</v>
      </c>
      <c r="C856" s="420">
        <f>SUM(C857:C859)</f>
        <v>0</v>
      </c>
      <c r="D856"/>
    </row>
    <row r="857" spans="1:4" ht="14.25">
      <c r="A857" s="73" t="s">
        <v>65</v>
      </c>
      <c r="B857" s="420"/>
      <c r="C857" s="420"/>
      <c r="D857"/>
    </row>
    <row r="858" spans="1:7" ht="14.25">
      <c r="A858" s="73" t="s">
        <v>66</v>
      </c>
      <c r="B858" s="420"/>
      <c r="C858" s="420"/>
      <c r="D858" s="290"/>
      <c r="E858" s="290"/>
      <c r="F858" s="566"/>
      <c r="G858" s="290"/>
    </row>
    <row r="859" spans="1:4" ht="14.25">
      <c r="A859" s="73" t="s">
        <v>627</v>
      </c>
      <c r="B859" s="420"/>
      <c r="C859" s="420"/>
      <c r="D859"/>
    </row>
    <row r="860" spans="1:4" ht="14.25">
      <c r="A860" s="73" t="s">
        <v>623</v>
      </c>
      <c r="B860" s="420">
        <f>SUM(B862:B864)</f>
        <v>0</v>
      </c>
      <c r="C860" s="420">
        <f>SUM(C862:C864)</f>
        <v>0</v>
      </c>
      <c r="D860"/>
    </row>
    <row r="861" spans="1:4" ht="14.25">
      <c r="A861" s="73" t="s">
        <v>624</v>
      </c>
      <c r="B861" s="420"/>
      <c r="C861" s="420"/>
      <c r="D861"/>
    </row>
    <row r="862" spans="1:4" ht="14.25">
      <c r="A862" s="73" t="s">
        <v>65</v>
      </c>
      <c r="B862" s="420"/>
      <c r="C862" s="420"/>
      <c r="D862"/>
    </row>
    <row r="863" spans="1:4" ht="14.25">
      <c r="A863" s="73" t="s">
        <v>66</v>
      </c>
      <c r="B863" s="420"/>
      <c r="C863" s="420"/>
      <c r="D863"/>
    </row>
    <row r="864" spans="1:7" s="290" customFormat="1" ht="14.25">
      <c r="A864" s="73" t="s">
        <v>627</v>
      </c>
      <c r="B864" s="420"/>
      <c r="C864" s="420"/>
      <c r="D864"/>
      <c r="E864"/>
      <c r="F864" s="342"/>
      <c r="G864"/>
    </row>
    <row r="865" spans="1:4" ht="30">
      <c r="A865" s="97" t="s">
        <v>629</v>
      </c>
      <c r="B865" s="519">
        <f>B866+B870+B874</f>
        <v>0</v>
      </c>
      <c r="C865" s="519">
        <f>C866+C870+C874</f>
        <v>0</v>
      </c>
      <c r="D865"/>
    </row>
    <row r="866" spans="1:4" ht="14.25">
      <c r="A866" s="73" t="s">
        <v>621</v>
      </c>
      <c r="B866" s="420">
        <f>SUM(B867:B869)</f>
        <v>0</v>
      </c>
      <c r="C866" s="420">
        <f>SUM(C867:C869)</f>
        <v>0</v>
      </c>
      <c r="D866"/>
    </row>
    <row r="867" spans="1:4" ht="14.25">
      <c r="A867" s="73" t="s">
        <v>65</v>
      </c>
      <c r="B867" s="420"/>
      <c r="C867" s="420"/>
      <c r="D867"/>
    </row>
    <row r="868" spans="1:4" ht="14.25">
      <c r="A868" s="73" t="s">
        <v>66</v>
      </c>
      <c r="B868" s="420"/>
      <c r="C868" s="420"/>
      <c r="D868"/>
    </row>
    <row r="869" spans="1:4" ht="14.25">
      <c r="A869" s="73" t="s">
        <v>627</v>
      </c>
      <c r="B869" s="420"/>
      <c r="C869" s="420"/>
      <c r="D869"/>
    </row>
    <row r="870" spans="1:4" ht="14.25">
      <c r="A870" s="73" t="s">
        <v>622</v>
      </c>
      <c r="B870" s="420">
        <f>SUM(B871:B873)</f>
        <v>0</v>
      </c>
      <c r="C870" s="420">
        <f>SUM(C871:C873)</f>
        <v>0</v>
      </c>
      <c r="D870"/>
    </row>
    <row r="871" spans="1:4" ht="14.25">
      <c r="A871" s="73" t="s">
        <v>65</v>
      </c>
      <c r="B871" s="420"/>
      <c r="C871" s="420"/>
      <c r="D871"/>
    </row>
    <row r="872" spans="1:4" ht="14.25">
      <c r="A872" s="73" t="s">
        <v>66</v>
      </c>
      <c r="B872" s="420"/>
      <c r="C872" s="420"/>
      <c r="D872"/>
    </row>
    <row r="873" spans="1:4" ht="14.25">
      <c r="A873" s="73" t="s">
        <v>627</v>
      </c>
      <c r="B873" s="420"/>
      <c r="C873" s="420"/>
      <c r="D873"/>
    </row>
    <row r="874" spans="1:4" ht="14.25">
      <c r="A874" s="73" t="s">
        <v>623</v>
      </c>
      <c r="B874" s="420">
        <f>SUM(B876:B878)</f>
        <v>0</v>
      </c>
      <c r="C874" s="420">
        <f>SUM(C876:C878)</f>
        <v>0</v>
      </c>
      <c r="D874"/>
    </row>
    <row r="875" spans="1:4" ht="14.25">
      <c r="A875" s="73" t="s">
        <v>624</v>
      </c>
      <c r="B875" s="420"/>
      <c r="C875" s="420"/>
      <c r="D875"/>
    </row>
    <row r="876" spans="1:4" ht="14.25">
      <c r="A876" s="73" t="s">
        <v>65</v>
      </c>
      <c r="B876" s="420"/>
      <c r="C876" s="420"/>
      <c r="D876"/>
    </row>
    <row r="877" spans="1:4" ht="14.25">
      <c r="A877" s="73" t="s">
        <v>66</v>
      </c>
      <c r="B877" s="420"/>
      <c r="C877" s="420"/>
      <c r="D877"/>
    </row>
    <row r="878" spans="1:4" ht="14.25">
      <c r="A878" s="73" t="s">
        <v>627</v>
      </c>
      <c r="B878" s="420"/>
      <c r="C878" s="420"/>
      <c r="D878"/>
    </row>
    <row r="879" spans="1:4" ht="30">
      <c r="A879" s="97" t="s">
        <v>630</v>
      </c>
      <c r="B879" s="519">
        <f>B880+B884+B888</f>
        <v>0</v>
      </c>
      <c r="C879" s="519">
        <f>C880+C884+C888</f>
        <v>0</v>
      </c>
      <c r="D879"/>
    </row>
    <row r="880" spans="1:4" ht="14.25">
      <c r="A880" s="73" t="s">
        <v>621</v>
      </c>
      <c r="B880" s="420">
        <f>SUM(B881:B883)</f>
        <v>0</v>
      </c>
      <c r="C880" s="420">
        <f>SUM(C881:C883)</f>
        <v>0</v>
      </c>
      <c r="D880"/>
    </row>
    <row r="881" spans="1:4" ht="14.25">
      <c r="A881" s="73" t="s">
        <v>65</v>
      </c>
      <c r="B881" s="420"/>
      <c r="C881" s="420"/>
      <c r="D881"/>
    </row>
    <row r="882" spans="1:4" ht="14.25">
      <c r="A882" s="73" t="s">
        <v>66</v>
      </c>
      <c r="B882" s="420"/>
      <c r="C882" s="420"/>
      <c r="D882"/>
    </row>
    <row r="883" spans="1:4" ht="14.25">
      <c r="A883" s="73" t="s">
        <v>627</v>
      </c>
      <c r="B883" s="420"/>
      <c r="C883" s="420"/>
      <c r="D883"/>
    </row>
    <row r="884" spans="1:4" ht="14.25">
      <c r="A884" s="73" t="s">
        <v>622</v>
      </c>
      <c r="B884" s="420">
        <f>SUM(B885:B887)</f>
        <v>0</v>
      </c>
      <c r="C884" s="420">
        <f>SUM(C885:C887)</f>
        <v>0</v>
      </c>
      <c r="D884"/>
    </row>
    <row r="885" spans="1:4" ht="14.25">
      <c r="A885" s="73" t="s">
        <v>65</v>
      </c>
      <c r="B885" s="420"/>
      <c r="C885" s="420"/>
      <c r="D885"/>
    </row>
    <row r="886" spans="1:4" ht="14.25">
      <c r="A886" s="73" t="s">
        <v>66</v>
      </c>
      <c r="B886" s="420"/>
      <c r="C886" s="420"/>
      <c r="D886"/>
    </row>
    <row r="887" spans="1:4" ht="14.25">
      <c r="A887" s="73" t="s">
        <v>627</v>
      </c>
      <c r="B887" s="420"/>
      <c r="C887" s="420"/>
      <c r="D887"/>
    </row>
    <row r="888" spans="1:4" ht="14.25">
      <c r="A888" s="73" t="s">
        <v>623</v>
      </c>
      <c r="B888" s="420">
        <f>SUM(B890:B892)</f>
        <v>0</v>
      </c>
      <c r="C888" s="420">
        <f>SUM(C890:C892)</f>
        <v>0</v>
      </c>
      <c r="D888"/>
    </row>
    <row r="889" spans="1:4" ht="14.25">
      <c r="A889" s="73" t="s">
        <v>624</v>
      </c>
      <c r="B889" s="420"/>
      <c r="C889" s="420"/>
      <c r="D889"/>
    </row>
    <row r="890" spans="1:4" ht="14.25">
      <c r="A890" s="73" t="s">
        <v>65</v>
      </c>
      <c r="B890" s="420"/>
      <c r="C890" s="420"/>
      <c r="D890"/>
    </row>
    <row r="891" spans="1:4" ht="14.25">
      <c r="A891" s="73" t="s">
        <v>66</v>
      </c>
      <c r="B891" s="420"/>
      <c r="C891" s="420"/>
      <c r="D891"/>
    </row>
    <row r="892" spans="1:4" ht="14.25">
      <c r="A892" s="73" t="s">
        <v>627</v>
      </c>
      <c r="B892" s="420"/>
      <c r="C892" s="420"/>
      <c r="D892"/>
    </row>
    <row r="893" spans="1:4" ht="15">
      <c r="A893" s="97" t="s">
        <v>631</v>
      </c>
      <c r="B893" s="520">
        <f>B894+B898+B902</f>
        <v>0</v>
      </c>
      <c r="C893" s="520">
        <f>C894+C898+C902</f>
        <v>5642</v>
      </c>
      <c r="D893"/>
    </row>
    <row r="894" spans="1:4" ht="14.25">
      <c r="A894" s="73" t="s">
        <v>632</v>
      </c>
      <c r="B894" s="420">
        <f>SUM(B895:B897)</f>
        <v>0</v>
      </c>
      <c r="C894" s="420">
        <f>SUM(C895:C897)</f>
        <v>0</v>
      </c>
      <c r="D894"/>
    </row>
    <row r="895" spans="1:4" ht="14.25">
      <c r="A895" s="73" t="s">
        <v>65</v>
      </c>
      <c r="B895" s="420"/>
      <c r="C895" s="420"/>
      <c r="D895"/>
    </row>
    <row r="896" spans="1:4" ht="14.25">
      <c r="A896" s="73" t="s">
        <v>66</v>
      </c>
      <c r="B896" s="420"/>
      <c r="C896" s="420"/>
      <c r="D896"/>
    </row>
    <row r="897" spans="1:4" ht="14.25">
      <c r="A897" s="73" t="s">
        <v>627</v>
      </c>
      <c r="B897" s="420"/>
      <c r="C897" s="420"/>
      <c r="D897"/>
    </row>
    <row r="898" spans="1:4" ht="14.25">
      <c r="A898" s="73" t="s">
        <v>622</v>
      </c>
      <c r="B898" s="420"/>
      <c r="C898" s="420">
        <v>5642</v>
      </c>
      <c r="D898"/>
    </row>
    <row r="899" spans="1:4" ht="14.25">
      <c r="A899" s="73" t="s">
        <v>65</v>
      </c>
      <c r="B899" s="420">
        <f>B898</f>
        <v>0</v>
      </c>
      <c r="C899" s="420">
        <v>5642</v>
      </c>
      <c r="D899"/>
    </row>
    <row r="900" spans="1:4" ht="14.25">
      <c r="A900" s="73" t="s">
        <v>66</v>
      </c>
      <c r="B900" s="420">
        <f>B898</f>
        <v>0</v>
      </c>
      <c r="C900" s="420">
        <v>5642</v>
      </c>
      <c r="D900"/>
    </row>
    <row r="901" spans="1:4" ht="14.25">
      <c r="A901" s="73" t="s">
        <v>627</v>
      </c>
      <c r="B901" s="420"/>
      <c r="C901" s="420">
        <v>5456</v>
      </c>
      <c r="D901"/>
    </row>
    <row r="902" spans="1:4" ht="14.25">
      <c r="A902" s="73" t="s">
        <v>623</v>
      </c>
      <c r="B902" s="420">
        <f>SUM(B904:B906)</f>
        <v>0</v>
      </c>
      <c r="C902" s="420">
        <f>SUM(C904:C906)</f>
        <v>0</v>
      </c>
      <c r="D902"/>
    </row>
    <row r="903" spans="1:4" ht="14.25">
      <c r="A903" s="73" t="s">
        <v>624</v>
      </c>
      <c r="B903" s="420"/>
      <c r="C903" s="420"/>
      <c r="D903"/>
    </row>
    <row r="904" spans="1:4" ht="14.25">
      <c r="A904" s="73" t="s">
        <v>65</v>
      </c>
      <c r="B904" s="420"/>
      <c r="C904" s="420"/>
      <c r="D904"/>
    </row>
    <row r="905" spans="1:4" ht="14.25">
      <c r="A905" s="73" t="s">
        <v>66</v>
      </c>
      <c r="B905" s="420"/>
      <c r="C905" s="420"/>
      <c r="D905"/>
    </row>
    <row r="906" spans="1:4" ht="14.25">
      <c r="A906" s="73" t="s">
        <v>627</v>
      </c>
      <c r="B906" s="420"/>
      <c r="C906" s="420"/>
      <c r="D906"/>
    </row>
    <row r="907" spans="1:4" ht="14.25">
      <c r="A907" s="73" t="s">
        <v>633</v>
      </c>
      <c r="B907" s="420">
        <f>B869+B873+B878+B883+B887+B892+B897+B901+B906</f>
        <v>0</v>
      </c>
      <c r="C907" s="420">
        <f>C869+C873+C878+C883+C887+C892+C897+C901+C906</f>
        <v>5456</v>
      </c>
      <c r="D907"/>
    </row>
    <row r="908" spans="1:4" ht="14.25">
      <c r="A908" s="73" t="s">
        <v>634</v>
      </c>
      <c r="B908" s="420">
        <v>5642</v>
      </c>
      <c r="C908" s="420">
        <v>2679</v>
      </c>
      <c r="D908"/>
    </row>
    <row r="909" spans="1:4" ht="14.25">
      <c r="A909" s="73" t="s">
        <v>635</v>
      </c>
      <c r="B909" s="420"/>
      <c r="C909" s="420">
        <v>185</v>
      </c>
      <c r="D909"/>
    </row>
    <row r="910" spans="1:4" ht="15.75" thickBot="1">
      <c r="A910" s="215" t="s">
        <v>636</v>
      </c>
      <c r="B910" s="446">
        <v>0</v>
      </c>
      <c r="C910" s="446">
        <f>C909+C907</f>
        <v>5641</v>
      </c>
      <c r="D910"/>
    </row>
    <row r="911" spans="1:4" ht="14.25">
      <c r="A911" s="387"/>
      <c r="B911" s="517"/>
      <c r="C911" s="518"/>
      <c r="D911"/>
    </row>
    <row r="912" spans="1:4" ht="14.25">
      <c r="A912" s="387"/>
      <c r="B912" s="517"/>
      <c r="C912" s="518"/>
      <c r="D912"/>
    </row>
    <row r="913" spans="1:4" ht="15.75" thickBot="1">
      <c r="A913" s="216" t="s">
        <v>67</v>
      </c>
      <c r="B913" s="430"/>
      <c r="C913" s="430"/>
      <c r="D913"/>
    </row>
    <row r="914" spans="1:6" s="472" customFormat="1" ht="30">
      <c r="A914" s="470" t="s">
        <v>69</v>
      </c>
      <c r="B914" s="467">
        <v>2002</v>
      </c>
      <c r="C914" s="467">
        <v>2001</v>
      </c>
      <c r="F914" s="565"/>
    </row>
    <row r="915" spans="1:4" ht="14.25">
      <c r="A915" s="73" t="s">
        <v>809</v>
      </c>
      <c r="B915" s="391">
        <v>3522</v>
      </c>
      <c r="C915" s="391">
        <v>7260</v>
      </c>
      <c r="D915"/>
    </row>
    <row r="916" spans="1:4" ht="14.25">
      <c r="A916" s="73" t="s">
        <v>810</v>
      </c>
      <c r="B916" s="391">
        <f>B917+B919</f>
        <v>0</v>
      </c>
      <c r="C916" s="391">
        <f>C917+C919</f>
        <v>0</v>
      </c>
      <c r="D916"/>
    </row>
    <row r="917" spans="1:4" ht="14.25">
      <c r="A917" s="73" t="s">
        <v>811</v>
      </c>
      <c r="B917" s="391"/>
      <c r="C917" s="391"/>
      <c r="D917"/>
    </row>
    <row r="918" spans="1:4" ht="14.25">
      <c r="A918" s="73" t="s">
        <v>812</v>
      </c>
      <c r="B918" s="391"/>
      <c r="C918" s="391"/>
      <c r="D918"/>
    </row>
    <row r="919" spans="1:4" ht="14.25">
      <c r="A919" s="73" t="s">
        <v>813</v>
      </c>
      <c r="B919" s="391"/>
      <c r="C919" s="391"/>
      <c r="D919"/>
    </row>
    <row r="920" spans="1:4" ht="15.75" thickBot="1">
      <c r="A920" s="215" t="s">
        <v>68</v>
      </c>
      <c r="B920" s="424">
        <f>B916+B915</f>
        <v>3522</v>
      </c>
      <c r="C920" s="424">
        <f>C916+C915</f>
        <v>7260</v>
      </c>
      <c r="D920"/>
    </row>
    <row r="921" spans="1:7" ht="14.25">
      <c r="A921" s="387"/>
      <c r="B921" s="385"/>
      <c r="C921" s="386"/>
      <c r="D921" s="290"/>
      <c r="E921" s="290"/>
      <c r="F921" s="566"/>
      <c r="G921" s="290"/>
    </row>
    <row r="922" spans="1:4" ht="14.25">
      <c r="A922" s="387"/>
      <c r="B922" s="385"/>
      <c r="C922" s="386"/>
      <c r="D922"/>
    </row>
    <row r="923" spans="1:4" ht="15.75" thickBot="1">
      <c r="A923" s="216" t="s">
        <v>70</v>
      </c>
      <c r="B923" s="404"/>
      <c r="C923" s="404"/>
      <c r="D923"/>
    </row>
    <row r="924" spans="1:6" s="472" customFormat="1" ht="30">
      <c r="A924" s="470" t="s">
        <v>71</v>
      </c>
      <c r="B924" s="467">
        <v>2002</v>
      </c>
      <c r="C924" s="467">
        <v>2001</v>
      </c>
      <c r="F924" s="565"/>
    </row>
    <row r="925" spans="1:4" ht="14.25">
      <c r="A925" s="267" t="s">
        <v>809</v>
      </c>
      <c r="B925" s="442">
        <v>2543</v>
      </c>
      <c r="C925" s="431">
        <v>8128</v>
      </c>
      <c r="D925"/>
    </row>
    <row r="926" spans="1:4" ht="14.25">
      <c r="A926" s="73" t="s">
        <v>810</v>
      </c>
      <c r="B926" s="431"/>
      <c r="C926" s="431"/>
      <c r="D926"/>
    </row>
    <row r="927" spans="1:7" s="290" customFormat="1" ht="14.25">
      <c r="A927" s="73" t="s">
        <v>730</v>
      </c>
      <c r="B927" s="431"/>
      <c r="C927" s="431"/>
      <c r="D927"/>
      <c r="E927"/>
      <c r="F927" s="342"/>
      <c r="G927"/>
    </row>
    <row r="928" spans="1:4" ht="14.25">
      <c r="A928" s="73" t="s">
        <v>812</v>
      </c>
      <c r="B928" s="431"/>
      <c r="C928" s="431"/>
      <c r="D928"/>
    </row>
    <row r="929" spans="1:4" ht="14.25">
      <c r="A929" s="73" t="s">
        <v>238</v>
      </c>
      <c r="B929" s="431"/>
      <c r="C929" s="431"/>
      <c r="D929"/>
    </row>
    <row r="930" spans="1:4" ht="14.25">
      <c r="A930" s="73" t="s">
        <v>812</v>
      </c>
      <c r="B930" s="431"/>
      <c r="C930" s="431"/>
      <c r="D930"/>
    </row>
    <row r="931" spans="1:4" ht="14.25">
      <c r="A931" s="73" t="s">
        <v>813</v>
      </c>
      <c r="B931" s="431"/>
      <c r="C931" s="431"/>
      <c r="D931"/>
    </row>
    <row r="932" spans="1:4" ht="15.75" thickBot="1">
      <c r="A932" s="215" t="s">
        <v>72</v>
      </c>
      <c r="B932" s="432">
        <f>B925+B926</f>
        <v>2543</v>
      </c>
      <c r="C932" s="432">
        <f>C925+C926</f>
        <v>8128</v>
      </c>
      <c r="D932"/>
    </row>
    <row r="933" spans="1:7" ht="14.25">
      <c r="A933" s="387"/>
      <c r="B933" s="385"/>
      <c r="C933" s="386"/>
      <c r="D933" s="290"/>
      <c r="E933" s="290"/>
      <c r="F933" s="566"/>
      <c r="G933" s="290"/>
    </row>
    <row r="934" spans="1:4" ht="14.25">
      <c r="A934" s="387"/>
      <c r="B934" s="385"/>
      <c r="C934" s="386"/>
      <c r="D934"/>
    </row>
    <row r="935" spans="1:4" ht="15.75" thickBot="1">
      <c r="A935" s="216" t="s">
        <v>73</v>
      </c>
      <c r="B935" s="404"/>
      <c r="C935" s="404"/>
      <c r="D935"/>
    </row>
    <row r="936" spans="1:6" s="472" customFormat="1" ht="15">
      <c r="A936" s="470" t="s">
        <v>74</v>
      </c>
      <c r="B936" s="467">
        <v>2002</v>
      </c>
      <c r="C936" s="467">
        <v>2001</v>
      </c>
      <c r="F936" s="565"/>
    </row>
    <row r="937" spans="1:4" ht="14.25">
      <c r="A937" s="73"/>
      <c r="B937" s="431"/>
      <c r="C937" s="431"/>
      <c r="D937"/>
    </row>
    <row r="938" spans="1:4" ht="14.25">
      <c r="A938" s="73"/>
      <c r="B938" s="431"/>
      <c r="C938" s="431"/>
      <c r="D938"/>
    </row>
    <row r="939" spans="1:7" s="290" customFormat="1" ht="14.25">
      <c r="A939" s="73"/>
      <c r="B939" s="431"/>
      <c r="C939" s="431"/>
      <c r="D939"/>
      <c r="E939"/>
      <c r="F939" s="342"/>
      <c r="G939"/>
    </row>
    <row r="940" spans="1:4" ht="14.25">
      <c r="A940" s="73"/>
      <c r="B940" s="431"/>
      <c r="C940" s="431"/>
      <c r="D940"/>
    </row>
    <row r="941" spans="1:4" ht="14.25">
      <c r="A941" s="73"/>
      <c r="B941" s="431"/>
      <c r="C941" s="431"/>
      <c r="D941"/>
    </row>
    <row r="942" spans="1:4" ht="15.75" thickBot="1">
      <c r="A942" s="215" t="s">
        <v>75</v>
      </c>
      <c r="B942" s="432"/>
      <c r="C942" s="432"/>
      <c r="D942"/>
    </row>
    <row r="943" spans="1:4" ht="14.25">
      <c r="A943" s="387"/>
      <c r="B943" s="385"/>
      <c r="C943" s="386"/>
      <c r="D943"/>
    </row>
    <row r="944" spans="1:7" ht="14.25">
      <c r="A944" s="387"/>
      <c r="B944" s="385"/>
      <c r="C944" s="386"/>
      <c r="D944" s="290"/>
      <c r="E944" s="290"/>
      <c r="F944" s="566"/>
      <c r="G944" s="290"/>
    </row>
    <row r="945" spans="1:4" ht="15.75" thickBot="1">
      <c r="A945" s="216" t="s">
        <v>76</v>
      </c>
      <c r="B945" s="404"/>
      <c r="C945" s="404"/>
      <c r="D945"/>
    </row>
    <row r="946" spans="1:6" s="472" customFormat="1" ht="30">
      <c r="A946" s="470" t="s">
        <v>784</v>
      </c>
      <c r="B946" s="467">
        <v>2002</v>
      </c>
      <c r="C946" s="467">
        <v>2001</v>
      </c>
      <c r="F946" s="565"/>
    </row>
    <row r="947" spans="1:4" ht="14.25">
      <c r="A947" s="73" t="s">
        <v>809</v>
      </c>
      <c r="B947" s="431"/>
      <c r="C947" s="431"/>
      <c r="D947"/>
    </row>
    <row r="948" spans="1:4" ht="14.25">
      <c r="A948" s="73" t="s">
        <v>810</v>
      </c>
      <c r="B948" s="431">
        <f>B950+B952</f>
        <v>0</v>
      </c>
      <c r="C948" s="431">
        <f>C950+C952</f>
        <v>0</v>
      </c>
      <c r="D948"/>
    </row>
    <row r="949" spans="1:4" ht="14.25">
      <c r="A949" s="73" t="s">
        <v>811</v>
      </c>
      <c r="B949" s="431"/>
      <c r="C949" s="431"/>
      <c r="D949"/>
    </row>
    <row r="950" spans="1:7" s="290" customFormat="1" ht="14.25">
      <c r="A950" s="73" t="s">
        <v>812</v>
      </c>
      <c r="B950" s="431"/>
      <c r="C950" s="431"/>
      <c r="D950"/>
      <c r="E950"/>
      <c r="F950" s="342"/>
      <c r="G950"/>
    </row>
    <row r="951" spans="1:4" ht="14.25">
      <c r="A951" s="73" t="s">
        <v>913</v>
      </c>
      <c r="B951" s="431"/>
      <c r="C951" s="431"/>
      <c r="D951"/>
    </row>
    <row r="952" spans="1:4" ht="14.25">
      <c r="A952" s="73" t="s">
        <v>813</v>
      </c>
      <c r="B952" s="431"/>
      <c r="C952" s="431"/>
      <c r="D952"/>
    </row>
    <row r="953" spans="1:4" ht="15.75" thickBot="1">
      <c r="A953" s="215" t="s">
        <v>75</v>
      </c>
      <c r="B953" s="432">
        <f>B947+B948</f>
        <v>0</v>
      </c>
      <c r="C953" s="432">
        <f>C947+C948</f>
        <v>0</v>
      </c>
      <c r="D953"/>
    </row>
    <row r="954" spans="1:4" ht="14.25">
      <c r="A954" s="387"/>
      <c r="B954" s="385"/>
      <c r="C954" s="386"/>
      <c r="D954"/>
    </row>
    <row r="955" spans="1:4" ht="14.25">
      <c r="A955" s="387"/>
      <c r="B955" s="385"/>
      <c r="C955" s="386"/>
      <c r="D955"/>
    </row>
    <row r="956" spans="1:4" ht="15.75" thickBot="1">
      <c r="A956" s="216" t="s">
        <v>785</v>
      </c>
      <c r="B956" s="430"/>
      <c r="C956" s="430"/>
      <c r="D956"/>
    </row>
    <row r="957" spans="1:7" s="472" customFormat="1" ht="15">
      <c r="A957" s="470" t="s">
        <v>245</v>
      </c>
      <c r="B957" s="467">
        <v>2002</v>
      </c>
      <c r="C957" s="467">
        <v>2001</v>
      </c>
      <c r="D957" s="469"/>
      <c r="E957" s="469"/>
      <c r="F957" s="564"/>
      <c r="G957" s="469"/>
    </row>
    <row r="958" spans="1:4" ht="14.25">
      <c r="A958" s="268" t="s">
        <v>663</v>
      </c>
      <c r="B958" s="420">
        <f>SUM(B959:B961)</f>
        <v>4</v>
      </c>
      <c r="C958" s="420">
        <f>SUM(C959:C961)</f>
        <v>9</v>
      </c>
      <c r="D958"/>
    </row>
    <row r="959" spans="1:4" ht="14.25">
      <c r="A959" s="268" t="s">
        <v>679</v>
      </c>
      <c r="B959" s="443"/>
      <c r="C959" s="444"/>
      <c r="D959"/>
    </row>
    <row r="960" spans="1:4" ht="15">
      <c r="A960" s="268" t="s">
        <v>681</v>
      </c>
      <c r="B960" s="443"/>
      <c r="C960" s="445"/>
      <c r="D960"/>
    </row>
    <row r="961" spans="1:4" ht="15">
      <c r="A961" s="268" t="s">
        <v>680</v>
      </c>
      <c r="B961" s="443">
        <v>4</v>
      </c>
      <c r="C961" s="445">
        <v>9</v>
      </c>
      <c r="D961"/>
    </row>
    <row r="962" spans="1:7" s="290" customFormat="1" ht="14.25">
      <c r="A962" s="268" t="s">
        <v>664</v>
      </c>
      <c r="B962" s="420"/>
      <c r="C962" s="420"/>
      <c r="D962"/>
      <c r="E962"/>
      <c r="F962" s="342"/>
      <c r="G962"/>
    </row>
    <row r="963" spans="1:4" ht="14.25">
      <c r="A963" s="268" t="s">
        <v>913</v>
      </c>
      <c r="B963" s="420"/>
      <c r="C963" s="420"/>
      <c r="D963"/>
    </row>
    <row r="964" spans="1:4" ht="15.75" thickBot="1">
      <c r="A964" s="269" t="s">
        <v>786</v>
      </c>
      <c r="B964" s="446">
        <f>B958+B962</f>
        <v>4</v>
      </c>
      <c r="C964" s="446">
        <f>C958+C962</f>
        <v>9</v>
      </c>
      <c r="D964"/>
    </row>
    <row r="965" spans="1:4" ht="14.25">
      <c r="A965" s="387"/>
      <c r="B965" s="385"/>
      <c r="C965" s="386"/>
      <c r="D965"/>
    </row>
    <row r="966" spans="1:4" ht="14.25">
      <c r="A966" s="387"/>
      <c r="B966" s="385"/>
      <c r="C966" s="386"/>
      <c r="D966"/>
    </row>
    <row r="967" spans="1:7" ht="15">
      <c r="A967" s="216" t="s">
        <v>77</v>
      </c>
      <c r="B967" s="426"/>
      <c r="C967" s="386"/>
      <c r="D967" s="290"/>
      <c r="E967" s="290"/>
      <c r="F967" s="566"/>
      <c r="G967" s="290"/>
    </row>
    <row r="968" spans="1:4" ht="15">
      <c r="A968" s="216" t="s">
        <v>885</v>
      </c>
      <c r="B968" s="426"/>
      <c r="C968" s="386"/>
      <c r="D968"/>
    </row>
    <row r="969" spans="1:4" ht="14.25">
      <c r="A969" s="411"/>
      <c r="B969" s="426"/>
      <c r="C969" s="386"/>
      <c r="D969"/>
    </row>
    <row r="970" spans="1:4" ht="28.5">
      <c r="A970" s="272" t="s">
        <v>787</v>
      </c>
      <c r="B970" s="426"/>
      <c r="C970" s="386"/>
      <c r="D970"/>
    </row>
    <row r="971" spans="1:4" ht="28.5">
      <c r="A971" s="272" t="s">
        <v>788</v>
      </c>
      <c r="B971" s="426"/>
      <c r="C971" s="386"/>
      <c r="D971"/>
    </row>
    <row r="972" spans="1:4" ht="28.5">
      <c r="A972" s="272" t="s">
        <v>789</v>
      </c>
      <c r="B972" s="426"/>
      <c r="C972" s="386"/>
      <c r="D972"/>
    </row>
    <row r="973" spans="1:7" s="290" customFormat="1" ht="28.5">
      <c r="A973" s="272" t="s">
        <v>790</v>
      </c>
      <c r="B973" s="426"/>
      <c r="C973" s="386"/>
      <c r="D973"/>
      <c r="E973"/>
      <c r="F973" s="342"/>
      <c r="G973"/>
    </row>
    <row r="974" spans="1:4" ht="28.5">
      <c r="A974" s="272" t="s">
        <v>889</v>
      </c>
      <c r="B974" s="448"/>
      <c r="C974" s="386"/>
      <c r="D974"/>
    </row>
    <row r="975" spans="1:4" ht="14.25">
      <c r="A975" s="272" t="s">
        <v>890</v>
      </c>
      <c r="B975" s="426"/>
      <c r="C975" s="386"/>
      <c r="D975"/>
    </row>
    <row r="976" spans="1:4" ht="14.25">
      <c r="A976" s="411"/>
      <c r="B976" s="426"/>
      <c r="C976" s="386"/>
      <c r="D976"/>
    </row>
    <row r="977" spans="1:4" ht="14.25">
      <c r="A977" s="387"/>
      <c r="B977" s="385"/>
      <c r="C977" s="386"/>
      <c r="D977"/>
    </row>
    <row r="978" spans="1:4" ht="15.75" thickBot="1">
      <c r="A978" s="216" t="s">
        <v>98</v>
      </c>
      <c r="B978" s="404"/>
      <c r="C978" s="404"/>
      <c r="D978"/>
    </row>
    <row r="979" spans="1:6" s="472" customFormat="1" ht="15">
      <c r="A979" s="470" t="s">
        <v>99</v>
      </c>
      <c r="B979" s="467">
        <v>2002</v>
      </c>
      <c r="C979" s="467">
        <v>2001</v>
      </c>
      <c r="F979" s="565"/>
    </row>
    <row r="980" spans="1:4" ht="14.25">
      <c r="A980" s="73" t="s">
        <v>100</v>
      </c>
      <c r="B980" s="391">
        <v>22050</v>
      </c>
      <c r="C980" s="391">
        <v>22050</v>
      </c>
      <c r="D980"/>
    </row>
    <row r="981" spans="1:4" ht="14.25">
      <c r="A981" s="73" t="s">
        <v>101</v>
      </c>
      <c r="B981" s="420"/>
      <c r="C981" s="391"/>
      <c r="D981"/>
    </row>
    <row r="982" spans="1:4" ht="28.5">
      <c r="A982" s="73" t="s">
        <v>102</v>
      </c>
      <c r="B982" s="420"/>
      <c r="C982" s="391"/>
      <c r="D982"/>
    </row>
    <row r="983" spans="1:4" ht="14.25">
      <c r="A983" s="73" t="s">
        <v>103</v>
      </c>
      <c r="B983" s="391"/>
      <c r="C983" s="391"/>
      <c r="D983"/>
    </row>
    <row r="984" spans="1:4" ht="14.25">
      <c r="A984" s="73" t="s">
        <v>104</v>
      </c>
      <c r="B984" s="391"/>
      <c r="C984" s="391"/>
      <c r="D984"/>
    </row>
    <row r="985" spans="1:4" ht="15.75" thickBot="1">
      <c r="A985" s="215" t="s">
        <v>105</v>
      </c>
      <c r="B985" s="424">
        <f>SUM(B980:B984)</f>
        <v>22050</v>
      </c>
      <c r="C985" s="424">
        <f>SUM(C980:C984)</f>
        <v>22050</v>
      </c>
      <c r="D985"/>
    </row>
    <row r="986" spans="1:4" ht="14.25">
      <c r="A986" s="387"/>
      <c r="B986" s="385"/>
      <c r="C986" s="386"/>
      <c r="D986"/>
    </row>
    <row r="987" spans="1:7" ht="14.25">
      <c r="A987" s="387"/>
      <c r="B987" s="385"/>
      <c r="C987" s="386"/>
      <c r="D987" s="290"/>
      <c r="E987" s="290"/>
      <c r="F987" s="566"/>
      <c r="G987" s="290"/>
    </row>
    <row r="988" spans="1:4" ht="15.75" thickBot="1">
      <c r="A988" s="216" t="s">
        <v>106</v>
      </c>
      <c r="B988" s="404"/>
      <c r="C988" s="404"/>
      <c r="D988"/>
    </row>
    <row r="989" spans="1:6" s="472" customFormat="1" ht="15">
      <c r="A989" s="470" t="s">
        <v>107</v>
      </c>
      <c r="B989" s="467">
        <v>2002</v>
      </c>
      <c r="C989" s="467">
        <v>2001</v>
      </c>
      <c r="F989" s="565"/>
    </row>
    <row r="990" spans="1:4" ht="14.25">
      <c r="A990" s="73" t="s">
        <v>108</v>
      </c>
      <c r="B990" s="420"/>
      <c r="C990" s="420"/>
      <c r="D990"/>
    </row>
    <row r="991" spans="1:4" ht="14.25">
      <c r="A991" s="73" t="s">
        <v>109</v>
      </c>
      <c r="B991" s="391"/>
      <c r="C991" s="391"/>
      <c r="D991"/>
    </row>
    <row r="992" spans="1:4" ht="14.25">
      <c r="A992" s="73" t="s">
        <v>113</v>
      </c>
      <c r="B992" s="391"/>
      <c r="C992" s="391"/>
      <c r="D992"/>
    </row>
    <row r="993" spans="1:7" s="290" customFormat="1" ht="14.25">
      <c r="A993" s="73" t="s">
        <v>110</v>
      </c>
      <c r="B993" s="391"/>
      <c r="C993" s="391"/>
      <c r="D993"/>
      <c r="E993"/>
      <c r="F993" s="342"/>
      <c r="G993"/>
    </row>
    <row r="994" spans="1:4" ht="14.25">
      <c r="A994" s="73" t="s">
        <v>111</v>
      </c>
      <c r="B994" s="391"/>
      <c r="C994" s="391"/>
      <c r="D994"/>
    </row>
    <row r="995" spans="1:4" ht="14.25">
      <c r="A995" s="73" t="s">
        <v>104</v>
      </c>
      <c r="B995" s="391"/>
      <c r="C995" s="391"/>
      <c r="D995"/>
    </row>
    <row r="996" spans="1:4" ht="14.25">
      <c r="A996" s="73" t="s">
        <v>936</v>
      </c>
      <c r="B996" s="391"/>
      <c r="C996" s="391"/>
      <c r="D996"/>
    </row>
    <row r="997" spans="1:7" ht="15.75" thickBot="1">
      <c r="A997" s="215" t="s">
        <v>112</v>
      </c>
      <c r="B997" s="424">
        <f>SUM(B990:B996)</f>
        <v>0</v>
      </c>
      <c r="C997" s="424">
        <f>SUM(C990:C996)</f>
        <v>0</v>
      </c>
      <c r="D997" s="290"/>
      <c r="E997" s="290"/>
      <c r="F997" s="566"/>
      <c r="G997" s="290"/>
    </row>
    <row r="998" spans="1:4" ht="14.25">
      <c r="A998" s="387"/>
      <c r="B998" s="385"/>
      <c r="C998" s="386"/>
      <c r="D998"/>
    </row>
    <row r="999" spans="1:4" ht="14.25">
      <c r="A999" s="387"/>
      <c r="B999" s="385"/>
      <c r="C999" s="386"/>
      <c r="D999"/>
    </row>
    <row r="1000" spans="1:4" ht="15.75" thickBot="1">
      <c r="A1000" s="216" t="s">
        <v>114</v>
      </c>
      <c r="B1000" s="404"/>
      <c r="C1000" s="404"/>
      <c r="D1000"/>
    </row>
    <row r="1001" spans="1:6" s="472" customFormat="1" ht="15">
      <c r="A1001" s="470" t="s">
        <v>792</v>
      </c>
      <c r="B1001" s="467">
        <v>2002</v>
      </c>
      <c r="C1001" s="467">
        <v>2001</v>
      </c>
      <c r="F1001" s="565"/>
    </row>
    <row r="1002" spans="1:4" ht="14.25">
      <c r="A1002" s="73" t="s">
        <v>707</v>
      </c>
      <c r="B1002" s="420"/>
      <c r="C1002" s="420"/>
      <c r="D1002"/>
    </row>
    <row r="1003" spans="1:7" s="290" customFormat="1" ht="14.25">
      <c r="A1003" s="73" t="s">
        <v>706</v>
      </c>
      <c r="B1003" s="391"/>
      <c r="C1003" s="391"/>
      <c r="D1003"/>
      <c r="E1003"/>
      <c r="F1003" s="342"/>
      <c r="G1003"/>
    </row>
    <row r="1004" spans="1:4" ht="14.25">
      <c r="A1004" s="73"/>
      <c r="B1004" s="391"/>
      <c r="C1004" s="391"/>
      <c r="D1004"/>
    </row>
    <row r="1005" spans="1:4" ht="15.75" thickBot="1">
      <c r="A1005" s="215" t="s">
        <v>115</v>
      </c>
      <c r="B1005" s="424">
        <f>B1002</f>
        <v>0</v>
      </c>
      <c r="C1005" s="424">
        <f>C1002</f>
        <v>0</v>
      </c>
      <c r="D1005"/>
    </row>
    <row r="1006" spans="1:4" ht="14.25">
      <c r="A1006" s="387"/>
      <c r="B1006" s="385"/>
      <c r="C1006" s="386"/>
      <c r="D1006"/>
    </row>
    <row r="1007" spans="1:7" ht="14.25">
      <c r="A1007" s="387"/>
      <c r="B1007" s="385"/>
      <c r="C1007" s="386"/>
      <c r="D1007" s="290"/>
      <c r="E1007" s="290"/>
      <c r="F1007" s="566"/>
      <c r="G1007" s="290"/>
    </row>
    <row r="1008" spans="1:4" ht="15.75" thickBot="1">
      <c r="A1008" s="216" t="s">
        <v>116</v>
      </c>
      <c r="B1008" s="404"/>
      <c r="C1008" s="404"/>
      <c r="D1008"/>
    </row>
    <row r="1009" spans="1:6" s="472" customFormat="1" ht="30">
      <c r="A1009" s="470" t="s">
        <v>117</v>
      </c>
      <c r="B1009" s="467">
        <v>2002</v>
      </c>
      <c r="C1009" s="467">
        <v>2001</v>
      </c>
      <c r="F1009" s="565"/>
    </row>
    <row r="1010" spans="1:4" ht="14.25">
      <c r="A1010" s="73"/>
      <c r="B1010" s="391"/>
      <c r="C1010" s="391"/>
      <c r="D1010"/>
    </row>
    <row r="1011" spans="1:7" s="290" customFormat="1" ht="14.25">
      <c r="A1011" s="73"/>
      <c r="B1011" s="391"/>
      <c r="C1011" s="391"/>
      <c r="D1011"/>
      <c r="E1011"/>
      <c r="F1011" s="342"/>
      <c r="G1011"/>
    </row>
    <row r="1012" spans="1:4" ht="14.25">
      <c r="A1012" s="73"/>
      <c r="B1012" s="391"/>
      <c r="C1012" s="391"/>
      <c r="D1012"/>
    </row>
    <row r="1013" spans="1:4" ht="15.75" thickBot="1">
      <c r="A1013" s="215" t="s">
        <v>118</v>
      </c>
      <c r="B1013" s="422">
        <v>0</v>
      </c>
      <c r="C1013" s="422">
        <v>0</v>
      </c>
      <c r="D1013"/>
    </row>
    <row r="1014" spans="1:4" ht="14.25">
      <c r="A1014" s="387"/>
      <c r="B1014" s="385"/>
      <c r="C1014" s="386"/>
      <c r="D1014"/>
    </row>
    <row r="1015" spans="1:7" ht="14.25">
      <c r="A1015" s="387"/>
      <c r="B1015" s="385"/>
      <c r="C1015" s="386"/>
      <c r="D1015" s="290"/>
      <c r="E1015" s="290"/>
      <c r="F1015" s="566"/>
      <c r="G1015" s="290"/>
    </row>
    <row r="1016" spans="1:4" ht="15.75" thickBot="1">
      <c r="A1016" s="216" t="s">
        <v>723</v>
      </c>
      <c r="B1016" s="404"/>
      <c r="C1016" s="404"/>
      <c r="D1016"/>
    </row>
    <row r="1017" spans="1:6" s="472" customFormat="1" ht="30.75" thickBot="1">
      <c r="A1017" s="473" t="s">
        <v>119</v>
      </c>
      <c r="B1017" s="467">
        <v>2002</v>
      </c>
      <c r="C1017" s="474">
        <v>2001</v>
      </c>
      <c r="F1017" s="565"/>
    </row>
    <row r="1018" spans="1:4" ht="28.5">
      <c r="A1018" s="265" t="s">
        <v>120</v>
      </c>
      <c r="B1018" s="433">
        <f>B1019+B1022+B1024</f>
        <v>193</v>
      </c>
      <c r="C1018" s="433">
        <f>C1019+C1022+C1024</f>
        <v>0</v>
      </c>
      <c r="D1018"/>
    </row>
    <row r="1019" spans="1:4" ht="14.25">
      <c r="A1019" s="73" t="s">
        <v>121</v>
      </c>
      <c r="B1019" s="391">
        <f>SUM(B1020:B1021)</f>
        <v>193</v>
      </c>
      <c r="C1019" s="391">
        <v>0</v>
      </c>
      <c r="D1019"/>
    </row>
    <row r="1020" spans="1:4" ht="14.25">
      <c r="A1020" s="486" t="s">
        <v>128</v>
      </c>
      <c r="B1020" s="391">
        <v>160</v>
      </c>
      <c r="C1020" s="391"/>
      <c r="D1020"/>
    </row>
    <row r="1021" spans="1:4" ht="14.25">
      <c r="A1021" s="486" t="s">
        <v>129</v>
      </c>
      <c r="B1021" s="391">
        <v>33</v>
      </c>
      <c r="C1021" s="391"/>
      <c r="D1021"/>
    </row>
    <row r="1022" spans="1:7" s="290" customFormat="1" ht="14.25">
      <c r="A1022" s="73" t="s">
        <v>122</v>
      </c>
      <c r="B1022" s="391"/>
      <c r="C1022" s="391"/>
      <c r="D1022"/>
      <c r="E1022"/>
      <c r="F1022" s="342"/>
      <c r="G1022"/>
    </row>
    <row r="1023" spans="1:4" ht="14.25">
      <c r="A1023" s="73" t="s">
        <v>913</v>
      </c>
      <c r="B1023" s="391"/>
      <c r="C1023" s="391"/>
      <c r="D1023"/>
    </row>
    <row r="1024" spans="1:4" ht="14.25">
      <c r="A1024" s="73" t="s">
        <v>123</v>
      </c>
      <c r="B1024" s="391"/>
      <c r="C1024" s="391"/>
      <c r="D1024"/>
    </row>
    <row r="1025" spans="1:4" ht="14.25">
      <c r="A1025" s="73" t="s">
        <v>913</v>
      </c>
      <c r="B1025" s="391"/>
      <c r="C1025" s="391"/>
      <c r="D1025"/>
    </row>
    <row r="1026" spans="1:7" ht="14.25">
      <c r="A1026" s="73" t="s">
        <v>653</v>
      </c>
      <c r="B1026" s="391">
        <f>B1027+B1030+B1032</f>
        <v>160</v>
      </c>
      <c r="C1026" s="391">
        <f>C1027+C1030+C1032</f>
        <v>199</v>
      </c>
      <c r="D1026" s="290"/>
      <c r="E1026" s="290"/>
      <c r="F1026" s="566"/>
      <c r="G1026" s="290"/>
    </row>
    <row r="1027" spans="1:4" ht="28.5">
      <c r="A1027" s="73" t="s">
        <v>124</v>
      </c>
      <c r="B1027" s="391">
        <f>SUM(B1028:B1029)</f>
        <v>160</v>
      </c>
      <c r="C1027" s="391">
        <f>SUM(C1028:C1029)</f>
        <v>199</v>
      </c>
      <c r="D1027"/>
    </row>
    <row r="1028" spans="1:4" ht="14.25">
      <c r="A1028" s="486" t="s">
        <v>128</v>
      </c>
      <c r="B1028" s="391">
        <v>160</v>
      </c>
      <c r="C1028" s="391">
        <v>166</v>
      </c>
      <c r="D1028"/>
    </row>
    <row r="1029" spans="1:4" ht="14.25">
      <c r="A1029" s="486" t="s">
        <v>129</v>
      </c>
      <c r="B1029" s="391"/>
      <c r="C1029" s="391">
        <v>33</v>
      </c>
      <c r="D1029"/>
    </row>
    <row r="1030" spans="1:4" ht="28.5">
      <c r="A1030" s="73" t="s">
        <v>720</v>
      </c>
      <c r="B1030" s="391"/>
      <c r="C1030" s="391"/>
      <c r="D1030"/>
    </row>
    <row r="1031" spans="1:4" ht="14.25">
      <c r="A1031" s="73" t="s">
        <v>913</v>
      </c>
      <c r="B1031" s="391"/>
      <c r="C1031" s="391"/>
      <c r="D1031"/>
    </row>
    <row r="1032" spans="1:4" ht="28.5">
      <c r="A1032" s="73" t="s">
        <v>721</v>
      </c>
      <c r="B1032" s="394"/>
      <c r="C1032" s="394"/>
      <c r="D1032"/>
    </row>
    <row r="1033" spans="1:7" s="290" customFormat="1" ht="14.25">
      <c r="A1033" s="73" t="s">
        <v>913</v>
      </c>
      <c r="B1033" s="391"/>
      <c r="C1033" s="391"/>
      <c r="D1033"/>
      <c r="E1033"/>
      <c r="F1033" s="342"/>
      <c r="G1033"/>
    </row>
    <row r="1034" spans="1:4" ht="14.25">
      <c r="A1034" s="73" t="s">
        <v>659</v>
      </c>
      <c r="B1034" s="391">
        <f>B1035+B1038+B1040</f>
        <v>199</v>
      </c>
      <c r="C1034" s="391">
        <f>C1035+C1038+C1040</f>
        <v>0</v>
      </c>
      <c r="D1034"/>
    </row>
    <row r="1035" spans="1:4" ht="28.5">
      <c r="A1035" s="73" t="s">
        <v>722</v>
      </c>
      <c r="B1035" s="391">
        <f>SUM(B1036:B1037)</f>
        <v>199</v>
      </c>
      <c r="C1035" s="391">
        <v>0</v>
      </c>
      <c r="D1035"/>
    </row>
    <row r="1036" spans="1:4" ht="14.25">
      <c r="A1036" s="486" t="s">
        <v>128</v>
      </c>
      <c r="B1036" s="391">
        <v>166</v>
      </c>
      <c r="C1036" s="391">
        <v>0</v>
      </c>
      <c r="D1036"/>
    </row>
    <row r="1037" spans="1:4" ht="14.25">
      <c r="A1037" s="486" t="s">
        <v>129</v>
      </c>
      <c r="B1037" s="391">
        <v>33</v>
      </c>
      <c r="C1037" s="391">
        <v>0</v>
      </c>
      <c r="D1037"/>
    </row>
    <row r="1038" spans="1:4" ht="28.5">
      <c r="A1038" s="73" t="s">
        <v>720</v>
      </c>
      <c r="B1038" s="391"/>
      <c r="C1038" s="391"/>
      <c r="D1038"/>
    </row>
    <row r="1039" spans="1:4" ht="14.25">
      <c r="A1039" s="73" t="s">
        <v>913</v>
      </c>
      <c r="B1039" s="391"/>
      <c r="C1039" s="391"/>
      <c r="D1039"/>
    </row>
    <row r="1040" spans="1:4" ht="28.5">
      <c r="A1040" s="73" t="s">
        <v>721</v>
      </c>
      <c r="B1040" s="394"/>
      <c r="C1040" s="394"/>
      <c r="D1040"/>
    </row>
    <row r="1041" spans="1:4" ht="14.25">
      <c r="A1041" s="73" t="s">
        <v>913</v>
      </c>
      <c r="B1041" s="391"/>
      <c r="C1041" s="391"/>
      <c r="D1041"/>
    </row>
    <row r="1042" spans="1:4" ht="29.25">
      <c r="A1042" s="73" t="s">
        <v>445</v>
      </c>
      <c r="B1042" s="389">
        <f>B1043+B1046+B1048</f>
        <v>160</v>
      </c>
      <c r="C1042" s="389">
        <f>C1043+C1046+C1048</f>
        <v>199</v>
      </c>
      <c r="D1042"/>
    </row>
    <row r="1043" spans="1:4" ht="14.25">
      <c r="A1043" s="73" t="s">
        <v>121</v>
      </c>
      <c r="B1043" s="391">
        <f>SUM(B1044:B1045)</f>
        <v>160</v>
      </c>
      <c r="C1043" s="391">
        <f>SUM(C1044:C1045)</f>
        <v>199</v>
      </c>
      <c r="D1043"/>
    </row>
    <row r="1044" spans="1:4" ht="14.25">
      <c r="A1044" s="486" t="s">
        <v>128</v>
      </c>
      <c r="B1044" s="391">
        <v>160</v>
      </c>
      <c r="C1044" s="391">
        <f aca="true" t="shared" si="0" ref="B1044:C1046">C1020+C1028-C1036</f>
        <v>166</v>
      </c>
      <c r="D1044"/>
    </row>
    <row r="1045" spans="1:4" ht="14.25">
      <c r="A1045" s="486" t="s">
        <v>129</v>
      </c>
      <c r="B1045" s="391">
        <f t="shared" si="0"/>
        <v>0</v>
      </c>
      <c r="C1045" s="391">
        <f t="shared" si="0"/>
        <v>33</v>
      </c>
      <c r="D1045"/>
    </row>
    <row r="1046" spans="1:4" ht="14.25">
      <c r="A1046" s="73" t="s">
        <v>122</v>
      </c>
      <c r="B1046" s="391">
        <f t="shared" si="0"/>
        <v>0</v>
      </c>
      <c r="C1046" s="391">
        <f t="shared" si="0"/>
        <v>0</v>
      </c>
      <c r="D1046"/>
    </row>
    <row r="1047" spans="1:4" ht="14.25">
      <c r="A1047" s="73" t="s">
        <v>913</v>
      </c>
      <c r="B1047" s="391"/>
      <c r="C1047" s="391"/>
      <c r="D1047"/>
    </row>
    <row r="1048" spans="1:4" ht="14.25">
      <c r="A1048" s="73" t="s">
        <v>123</v>
      </c>
      <c r="B1048" s="391">
        <f>B1024+B1032-B1040</f>
        <v>0</v>
      </c>
      <c r="C1048" s="391">
        <f>C1024+C1032-C1040</f>
        <v>0</v>
      </c>
      <c r="D1048"/>
    </row>
    <row r="1049" spans="1:4" ht="15" thickBot="1">
      <c r="A1049" s="262" t="s">
        <v>913</v>
      </c>
      <c r="B1049" s="422"/>
      <c r="C1049" s="422"/>
      <c r="D1049"/>
    </row>
    <row r="1050" spans="1:4" ht="14.25">
      <c r="A1050" s="387"/>
      <c r="B1050" s="385"/>
      <c r="C1050" s="386"/>
      <c r="D1050"/>
    </row>
    <row r="1051" spans="1:4" ht="14.25">
      <c r="A1051" s="387"/>
      <c r="B1051" s="385"/>
      <c r="C1051" s="386"/>
      <c r="D1051"/>
    </row>
    <row r="1052" spans="1:4" ht="15.75" thickBot="1">
      <c r="A1052" s="216" t="s">
        <v>724</v>
      </c>
      <c r="B1052" s="404"/>
      <c r="C1052" s="404"/>
      <c r="D1052"/>
    </row>
    <row r="1053" spans="1:6" s="472" customFormat="1" ht="30">
      <c r="A1053" s="473" t="s">
        <v>725</v>
      </c>
      <c r="B1053" s="467">
        <v>2002</v>
      </c>
      <c r="C1053" s="474">
        <v>2001</v>
      </c>
      <c r="F1053" s="565"/>
    </row>
    <row r="1054" spans="1:4" ht="14.25">
      <c r="A1054" s="73" t="s">
        <v>968</v>
      </c>
      <c r="B1054" s="391"/>
      <c r="C1054" s="391"/>
      <c r="D1054"/>
    </row>
    <row r="1055" spans="1:4" ht="14.25">
      <c r="A1055" s="73" t="s">
        <v>913</v>
      </c>
      <c r="B1055" s="391"/>
      <c r="C1055" s="391"/>
      <c r="D1055"/>
    </row>
    <row r="1056" spans="1:4" ht="14.25">
      <c r="A1056" s="73" t="s">
        <v>946</v>
      </c>
      <c r="B1056" s="391"/>
      <c r="C1056" s="391"/>
      <c r="D1056"/>
    </row>
    <row r="1057" spans="1:4" ht="14.25">
      <c r="A1057" s="73" t="s">
        <v>913</v>
      </c>
      <c r="B1057" s="391"/>
      <c r="C1057" s="391"/>
      <c r="D1057"/>
    </row>
    <row r="1058" spans="1:4" ht="14.25">
      <c r="A1058" s="73" t="s">
        <v>726</v>
      </c>
      <c r="B1058" s="391"/>
      <c r="C1058" s="391"/>
      <c r="D1058"/>
    </row>
    <row r="1059" spans="1:4" ht="14.25">
      <c r="A1059" s="73" t="s">
        <v>913</v>
      </c>
      <c r="B1059" s="391"/>
      <c r="C1059" s="391"/>
      <c r="D1059"/>
    </row>
    <row r="1060" spans="1:4" ht="14.25">
      <c r="A1060" s="73" t="s">
        <v>727</v>
      </c>
      <c r="B1060" s="391"/>
      <c r="C1060" s="391"/>
      <c r="D1060"/>
    </row>
    <row r="1061" spans="1:7" ht="14.25">
      <c r="A1061" s="73" t="s">
        <v>913</v>
      </c>
      <c r="B1061" s="391"/>
      <c r="C1061" s="391"/>
      <c r="D1061" s="290"/>
      <c r="E1061" s="290"/>
      <c r="F1061" s="566"/>
      <c r="G1061" s="290"/>
    </row>
    <row r="1062" spans="1:4" ht="15">
      <c r="A1062" s="73" t="s">
        <v>728</v>
      </c>
      <c r="B1062" s="389">
        <f>B1054+B1056-B1058-B1060</f>
        <v>0</v>
      </c>
      <c r="C1062" s="389">
        <f>C1054+C1056-C1058-C1060</f>
        <v>0</v>
      </c>
      <c r="D1062"/>
    </row>
    <row r="1063" spans="1:4" ht="15" thickBot="1">
      <c r="A1063" s="262" t="s">
        <v>913</v>
      </c>
      <c r="B1063" s="422"/>
      <c r="C1063" s="422"/>
      <c r="D1063"/>
    </row>
    <row r="1064" spans="1:4" ht="14.25">
      <c r="A1064" s="387"/>
      <c r="B1064" s="385"/>
      <c r="C1064" s="386"/>
      <c r="D1064"/>
    </row>
    <row r="1065" spans="1:4" ht="14.25">
      <c r="A1065" s="387"/>
      <c r="B1065" s="385"/>
      <c r="C1065" s="386"/>
      <c r="D1065"/>
    </row>
    <row r="1066" spans="1:4" ht="15.75" thickBot="1">
      <c r="A1066" s="216" t="s">
        <v>729</v>
      </c>
      <c r="B1066" s="404"/>
      <c r="C1066" s="404"/>
      <c r="D1066"/>
    </row>
    <row r="1067" spans="1:7" s="469" customFormat="1" ht="30">
      <c r="A1067" s="470" t="s">
        <v>741</v>
      </c>
      <c r="B1067" s="467">
        <v>2002</v>
      </c>
      <c r="C1067" s="467">
        <v>2001</v>
      </c>
      <c r="D1067" s="472"/>
      <c r="E1067" s="472"/>
      <c r="F1067" s="565"/>
      <c r="G1067" s="472"/>
    </row>
    <row r="1068" spans="1:4" ht="14.25">
      <c r="A1068" s="73" t="s">
        <v>968</v>
      </c>
      <c r="B1068" s="391"/>
      <c r="C1068" s="391"/>
      <c r="D1068"/>
    </row>
    <row r="1069" spans="1:4" ht="14.25">
      <c r="A1069" s="73" t="s">
        <v>913</v>
      </c>
      <c r="B1069" s="391"/>
      <c r="C1069" s="391"/>
      <c r="D1069"/>
    </row>
    <row r="1070" spans="1:4" ht="14.25">
      <c r="A1070" s="73" t="s">
        <v>946</v>
      </c>
      <c r="B1070" s="391"/>
      <c r="C1070" s="391"/>
      <c r="D1070"/>
    </row>
    <row r="1071" spans="1:4" ht="14.25">
      <c r="A1071" s="73" t="s">
        <v>913</v>
      </c>
      <c r="B1071" s="391"/>
      <c r="C1071" s="391"/>
      <c r="D1071"/>
    </row>
    <row r="1072" spans="1:4" ht="14.25">
      <c r="A1072" s="73" t="s">
        <v>726</v>
      </c>
      <c r="B1072" s="391"/>
      <c r="C1072" s="391"/>
      <c r="D1072"/>
    </row>
    <row r="1073" spans="1:4" ht="14.25">
      <c r="A1073" s="73" t="s">
        <v>913</v>
      </c>
      <c r="B1073" s="391"/>
      <c r="C1073" s="391"/>
      <c r="D1073"/>
    </row>
    <row r="1074" spans="1:4" ht="14.25">
      <c r="A1074" s="73" t="s">
        <v>727</v>
      </c>
      <c r="B1074" s="391"/>
      <c r="C1074" s="391"/>
      <c r="D1074"/>
    </row>
    <row r="1075" spans="1:7" ht="14.25">
      <c r="A1075" s="73" t="s">
        <v>913</v>
      </c>
      <c r="B1075" s="391"/>
      <c r="C1075" s="391"/>
      <c r="D1075" s="290"/>
      <c r="E1075" s="290"/>
      <c r="F1075" s="566"/>
      <c r="G1075" s="290"/>
    </row>
    <row r="1076" spans="1:4" ht="14.25">
      <c r="A1076" s="73" t="s">
        <v>728</v>
      </c>
      <c r="B1076" s="391">
        <f>B1068+B1070-B1072-B1074</f>
        <v>0</v>
      </c>
      <c r="C1076" s="391">
        <f>C1068+C1070-C1072-C1074</f>
        <v>0</v>
      </c>
      <c r="D1076"/>
    </row>
    <row r="1077" spans="1:4" ht="15" thickBot="1">
      <c r="A1077" s="262" t="s">
        <v>913</v>
      </c>
      <c r="B1077" s="422"/>
      <c r="C1077" s="422"/>
      <c r="D1077"/>
    </row>
    <row r="1078" spans="1:4" ht="14.25">
      <c r="A1078" s="387"/>
      <c r="B1078" s="385"/>
      <c r="C1078" s="386"/>
      <c r="D1078"/>
    </row>
    <row r="1079" spans="1:4" ht="14.25">
      <c r="A1079" s="387"/>
      <c r="B1079" s="385"/>
      <c r="C1079" s="386"/>
      <c r="D1079"/>
    </row>
    <row r="1080" spans="1:4" ht="15.75" thickBot="1">
      <c r="A1080" s="216" t="s">
        <v>742</v>
      </c>
      <c r="B1080" s="404"/>
      <c r="C1080" s="404"/>
      <c r="D1080"/>
    </row>
    <row r="1081" spans="1:7" s="469" customFormat="1" ht="30">
      <c r="A1081" s="470" t="s">
        <v>743</v>
      </c>
      <c r="B1081" s="467">
        <v>2002</v>
      </c>
      <c r="C1081" s="467">
        <v>2001</v>
      </c>
      <c r="D1081" s="472"/>
      <c r="E1081" s="472"/>
      <c r="F1081" s="565"/>
      <c r="G1081" s="472"/>
    </row>
    <row r="1082" spans="1:4" ht="14.25">
      <c r="A1082" s="73" t="s">
        <v>968</v>
      </c>
      <c r="B1082" s="391"/>
      <c r="C1082" s="391"/>
      <c r="D1082"/>
    </row>
    <row r="1083" spans="1:4" ht="14.25">
      <c r="A1083" s="73" t="s">
        <v>913</v>
      </c>
      <c r="B1083" s="391"/>
      <c r="C1083" s="391"/>
      <c r="D1083"/>
    </row>
    <row r="1084" spans="1:4" ht="14.25">
      <c r="A1084" s="73" t="s">
        <v>946</v>
      </c>
      <c r="B1084" s="391">
        <v>0</v>
      </c>
      <c r="C1084" s="391">
        <v>0</v>
      </c>
      <c r="D1084"/>
    </row>
    <row r="1085" spans="1:4" ht="14.25">
      <c r="A1085" s="486" t="s">
        <v>130</v>
      </c>
      <c r="B1085" s="391">
        <v>0</v>
      </c>
      <c r="C1085" s="391">
        <v>0</v>
      </c>
      <c r="D1085"/>
    </row>
    <row r="1086" spans="1:4" ht="14.25">
      <c r="A1086" s="73" t="s">
        <v>726</v>
      </c>
      <c r="B1086" s="391"/>
      <c r="C1086" s="391"/>
      <c r="D1086"/>
    </row>
    <row r="1087" spans="1:4" ht="14.25">
      <c r="A1087" s="73" t="s">
        <v>913</v>
      </c>
      <c r="B1087" s="391"/>
      <c r="C1087" s="391"/>
      <c r="D1087"/>
    </row>
    <row r="1088" spans="1:4" ht="14.25">
      <c r="A1088" s="73" t="s">
        <v>727</v>
      </c>
      <c r="B1088" s="391"/>
      <c r="C1088" s="391"/>
      <c r="D1088"/>
    </row>
    <row r="1089" spans="1:7" ht="14.25">
      <c r="A1089" s="73" t="s">
        <v>913</v>
      </c>
      <c r="B1089" s="391"/>
      <c r="C1089" s="391"/>
      <c r="D1089" s="290"/>
      <c r="E1089" s="290"/>
      <c r="F1089" s="566"/>
      <c r="G1089" s="290"/>
    </row>
    <row r="1090" spans="1:4" ht="14.25">
      <c r="A1090" s="73" t="s">
        <v>728</v>
      </c>
      <c r="B1090" s="391">
        <f>B1082+B1084-B1086-B1088</f>
        <v>0</v>
      </c>
      <c r="C1090" s="391">
        <f>C1082+C1084-C1086-C1088</f>
        <v>0</v>
      </c>
      <c r="D1090"/>
    </row>
    <row r="1091" spans="1:4" ht="15" thickBot="1">
      <c r="A1091" s="262" t="s">
        <v>913</v>
      </c>
      <c r="B1091" s="422"/>
      <c r="C1091" s="422"/>
      <c r="D1091"/>
    </row>
    <row r="1092" spans="1:4" ht="14.25">
      <c r="A1092" s="387"/>
      <c r="B1092" s="385"/>
      <c r="C1092" s="386"/>
      <c r="D1092"/>
    </row>
    <row r="1093" spans="1:4" ht="14.25">
      <c r="A1093" s="387"/>
      <c r="B1093" s="385"/>
      <c r="C1093" s="386"/>
      <c r="D1093"/>
    </row>
    <row r="1094" spans="1:4" ht="15.75" thickBot="1">
      <c r="A1094" s="216" t="s">
        <v>744</v>
      </c>
      <c r="B1094" s="404"/>
      <c r="C1094" s="404"/>
      <c r="D1094"/>
    </row>
    <row r="1095" spans="1:7" s="469" customFormat="1" ht="30.75" thickBot="1">
      <c r="A1095" s="473" t="s">
        <v>745</v>
      </c>
      <c r="B1095" s="467">
        <v>2002</v>
      </c>
      <c r="C1095" s="474">
        <v>2001</v>
      </c>
      <c r="D1095" s="472"/>
      <c r="E1095" s="472"/>
      <c r="F1095" s="565"/>
      <c r="G1095" s="472"/>
    </row>
    <row r="1096" spans="1:4" ht="14.25">
      <c r="A1096" s="265" t="s">
        <v>968</v>
      </c>
      <c r="B1096" s="436">
        <f>B1097</f>
        <v>469</v>
      </c>
      <c r="C1096" s="436">
        <f>C1097</f>
        <v>0</v>
      </c>
      <c r="D1096"/>
    </row>
    <row r="1097" spans="1:4" ht="14.25">
      <c r="A1097" s="486" t="s">
        <v>131</v>
      </c>
      <c r="B1097" s="431">
        <v>469</v>
      </c>
      <c r="C1097" s="431"/>
      <c r="D1097"/>
    </row>
    <row r="1098" spans="1:4" ht="14.25">
      <c r="A1098" s="73" t="s">
        <v>946</v>
      </c>
      <c r="B1098" s="431">
        <f>B1099+B1100</f>
        <v>945</v>
      </c>
      <c r="C1098" s="431">
        <f>C1099</f>
        <v>469</v>
      </c>
      <c r="D1098"/>
    </row>
    <row r="1099" spans="1:4" ht="14.25">
      <c r="A1099" s="486" t="s">
        <v>131</v>
      </c>
      <c r="B1099" s="431">
        <v>77</v>
      </c>
      <c r="C1099" s="431">
        <v>469</v>
      </c>
      <c r="D1099"/>
    </row>
    <row r="1100" spans="1:4" ht="14.25">
      <c r="A1100" s="486" t="s">
        <v>246</v>
      </c>
      <c r="B1100" s="431">
        <v>868</v>
      </c>
      <c r="C1100" s="431"/>
      <c r="D1100"/>
    </row>
    <row r="1101" spans="1:4" ht="14.25">
      <c r="A1101" s="73" t="s">
        <v>726</v>
      </c>
      <c r="B1101" s="431">
        <f>B1102</f>
        <v>409</v>
      </c>
      <c r="C1101" s="431">
        <f>C1102</f>
        <v>0</v>
      </c>
      <c r="D1101"/>
    </row>
    <row r="1102" spans="1:4" ht="14.25">
      <c r="A1102" s="486" t="s">
        <v>132</v>
      </c>
      <c r="B1102" s="431">
        <v>409</v>
      </c>
      <c r="C1102" s="431"/>
      <c r="D1102"/>
    </row>
    <row r="1103" spans="1:4" ht="14.25">
      <c r="A1103" s="73" t="s">
        <v>727</v>
      </c>
      <c r="B1103" s="431">
        <f>B1104</f>
        <v>130</v>
      </c>
      <c r="C1103" s="431">
        <f>C1104</f>
        <v>0</v>
      </c>
      <c r="D1103"/>
    </row>
    <row r="1104" spans="1:7" ht="14.25">
      <c r="A1104" s="486" t="s">
        <v>392</v>
      </c>
      <c r="B1104" s="431">
        <v>130</v>
      </c>
      <c r="C1104" s="431"/>
      <c r="D1104" s="290"/>
      <c r="E1104" s="290"/>
      <c r="F1104" s="566"/>
      <c r="G1104" s="290"/>
    </row>
    <row r="1105" spans="1:4" ht="14.25">
      <c r="A1105" s="73" t="s">
        <v>728</v>
      </c>
      <c r="B1105" s="431">
        <f>B1096+B1098-B1101-B1103</f>
        <v>875</v>
      </c>
      <c r="C1105" s="431">
        <f>C1096+C1098-C1101-C1103</f>
        <v>469</v>
      </c>
      <c r="D1105"/>
    </row>
    <row r="1106" spans="1:4" ht="15" thickBot="1">
      <c r="A1106" s="262" t="s">
        <v>913</v>
      </c>
      <c r="B1106" s="435"/>
      <c r="C1106" s="435"/>
      <c r="D1106"/>
    </row>
    <row r="1107" spans="1:4" ht="14.25">
      <c r="A1107" s="387"/>
      <c r="B1107" s="385"/>
      <c r="C1107" s="386"/>
      <c r="D1107"/>
    </row>
    <row r="1108" spans="1:4" ht="14.25">
      <c r="A1108" s="387"/>
      <c r="B1108" s="385"/>
      <c r="C1108" s="386"/>
      <c r="D1108"/>
    </row>
    <row r="1109" spans="1:4" ht="15.75" thickBot="1">
      <c r="A1109" s="216" t="s">
        <v>746</v>
      </c>
      <c r="B1109" s="404"/>
      <c r="C1109" s="404"/>
      <c r="D1109"/>
    </row>
    <row r="1110" spans="1:7" s="469" customFormat="1" ht="15">
      <c r="A1110" s="470" t="s">
        <v>747</v>
      </c>
      <c r="B1110" s="467">
        <v>2002</v>
      </c>
      <c r="C1110" s="467">
        <v>2001</v>
      </c>
      <c r="D1110" s="472"/>
      <c r="E1110" s="472"/>
      <c r="F1110" s="565"/>
      <c r="G1110" s="472"/>
    </row>
    <row r="1111" spans="1:4" ht="14.25">
      <c r="A1111" s="73" t="s">
        <v>748</v>
      </c>
      <c r="B1111" s="391">
        <f>SUM(B1112:B1118)</f>
        <v>0</v>
      </c>
      <c r="C1111" s="391">
        <f>SUM(C1112:C1118)</f>
        <v>0</v>
      </c>
      <c r="D1111"/>
    </row>
    <row r="1112" spans="1:4" ht="14.25">
      <c r="A1112" s="73" t="s">
        <v>751</v>
      </c>
      <c r="B1112" s="391"/>
      <c r="C1112" s="391"/>
      <c r="D1112"/>
    </row>
    <row r="1113" spans="1:4" ht="14.25">
      <c r="A1113" s="73" t="s">
        <v>752</v>
      </c>
      <c r="B1113" s="391"/>
      <c r="C1113" s="391"/>
      <c r="D1113"/>
    </row>
    <row r="1114" spans="1:4" ht="14.25">
      <c r="A1114" s="73" t="s">
        <v>753</v>
      </c>
      <c r="B1114" s="391"/>
      <c r="C1114" s="391"/>
      <c r="D1114"/>
    </row>
    <row r="1115" spans="1:4" ht="14.25">
      <c r="A1115" s="73" t="s">
        <v>936</v>
      </c>
      <c r="B1115" s="391"/>
      <c r="C1115" s="391"/>
      <c r="D1115"/>
    </row>
    <row r="1116" spans="1:4" ht="14.25">
      <c r="A1116" s="73" t="s">
        <v>754</v>
      </c>
      <c r="B1116" s="391"/>
      <c r="C1116" s="391"/>
      <c r="D1116"/>
    </row>
    <row r="1117" spans="1:4" ht="14.25">
      <c r="A1117" s="73" t="s">
        <v>755</v>
      </c>
      <c r="B1117" s="391"/>
      <c r="C1117" s="391"/>
      <c r="D1117"/>
    </row>
    <row r="1118" spans="1:7" ht="14.25">
      <c r="A1118" s="73" t="s">
        <v>936</v>
      </c>
      <c r="B1118" s="391"/>
      <c r="C1118" s="391"/>
      <c r="D1118" s="290"/>
      <c r="E1118" s="290"/>
      <c r="F1118" s="566"/>
      <c r="G1118" s="290"/>
    </row>
    <row r="1119" spans="1:4" ht="14.25">
      <c r="A1119" s="73" t="s">
        <v>749</v>
      </c>
      <c r="B1119" s="391">
        <f>SUM(B1120:B1126)</f>
        <v>0</v>
      </c>
      <c r="C1119" s="391">
        <f>SUM(C1120:C1126)</f>
        <v>0</v>
      </c>
      <c r="D1119"/>
    </row>
    <row r="1120" spans="1:4" ht="14.25">
      <c r="A1120" s="73" t="s">
        <v>751</v>
      </c>
      <c r="B1120" s="391"/>
      <c r="C1120" s="391"/>
      <c r="D1120"/>
    </row>
    <row r="1121" spans="1:4" ht="14.25">
      <c r="A1121" s="73" t="s">
        <v>752</v>
      </c>
      <c r="B1121" s="391"/>
      <c r="C1121" s="391"/>
      <c r="D1121"/>
    </row>
    <row r="1122" spans="1:4" ht="14.25">
      <c r="A1122" s="73" t="s">
        <v>753</v>
      </c>
      <c r="B1122" s="391"/>
      <c r="C1122" s="391"/>
      <c r="D1122"/>
    </row>
    <row r="1123" spans="1:4" ht="14.25">
      <c r="A1123" s="73" t="s">
        <v>936</v>
      </c>
      <c r="B1123" s="391"/>
      <c r="C1123" s="391"/>
      <c r="D1123"/>
    </row>
    <row r="1124" spans="1:7" s="290" customFormat="1" ht="14.25">
      <c r="A1124" s="73" t="s">
        <v>754</v>
      </c>
      <c r="B1124" s="391"/>
      <c r="C1124" s="391"/>
      <c r="D1124"/>
      <c r="E1124"/>
      <c r="F1124" s="342"/>
      <c r="G1124"/>
    </row>
    <row r="1125" spans="1:4" ht="14.25">
      <c r="A1125" s="73" t="s">
        <v>755</v>
      </c>
      <c r="B1125" s="391"/>
      <c r="C1125" s="391"/>
      <c r="D1125"/>
    </row>
    <row r="1126" spans="1:4" ht="14.25">
      <c r="A1126" s="73" t="s">
        <v>936</v>
      </c>
      <c r="B1126" s="391"/>
      <c r="C1126" s="391"/>
      <c r="D1126"/>
    </row>
    <row r="1127" spans="1:4" ht="14.25">
      <c r="A1127" s="73" t="s">
        <v>750</v>
      </c>
      <c r="B1127" s="391">
        <f>SUM(B1128:B1134)</f>
        <v>0</v>
      </c>
      <c r="C1127" s="391">
        <f>SUM(C1128:C1134)</f>
        <v>0</v>
      </c>
      <c r="D1127"/>
    </row>
    <row r="1128" spans="1:4" ht="14.25">
      <c r="A1128" s="73" t="s">
        <v>751</v>
      </c>
      <c r="B1128" s="391"/>
      <c r="C1128" s="391"/>
      <c r="D1128"/>
    </row>
    <row r="1129" spans="1:4" ht="14.25">
      <c r="A1129" s="73" t="s">
        <v>752</v>
      </c>
      <c r="B1129" s="391"/>
      <c r="C1129" s="391"/>
      <c r="D1129"/>
    </row>
    <row r="1130" spans="1:4" ht="14.25">
      <c r="A1130" s="73" t="s">
        <v>753</v>
      </c>
      <c r="B1130" s="391"/>
      <c r="C1130" s="391"/>
      <c r="D1130"/>
    </row>
    <row r="1131" spans="1:4" ht="14.25">
      <c r="A1131" s="73" t="s">
        <v>936</v>
      </c>
      <c r="B1131" s="391"/>
      <c r="C1131" s="391"/>
      <c r="D1131"/>
    </row>
    <row r="1132" spans="1:4" ht="14.25">
      <c r="A1132" s="73" t="s">
        <v>754</v>
      </c>
      <c r="B1132" s="391"/>
      <c r="C1132" s="391"/>
      <c r="D1132"/>
    </row>
    <row r="1133" spans="1:4" ht="14.25">
      <c r="A1133" s="73" t="s">
        <v>755</v>
      </c>
      <c r="B1133" s="391"/>
      <c r="C1133" s="391"/>
      <c r="D1133"/>
    </row>
    <row r="1134" spans="1:4" ht="14.25">
      <c r="A1134" s="73" t="s">
        <v>936</v>
      </c>
      <c r="B1134" s="391"/>
      <c r="C1134" s="391"/>
      <c r="D1134"/>
    </row>
    <row r="1135" spans="1:4" ht="14.25">
      <c r="A1135" s="73" t="s">
        <v>756</v>
      </c>
      <c r="B1135" s="391">
        <f>SUM(B1136:B1141)</f>
        <v>0</v>
      </c>
      <c r="C1135" s="391">
        <f>SUM(C1136:C1141)</f>
        <v>0</v>
      </c>
      <c r="D1135"/>
    </row>
    <row r="1136" spans="1:4" ht="14.25">
      <c r="A1136" s="73" t="s">
        <v>751</v>
      </c>
      <c r="B1136" s="391"/>
      <c r="C1136" s="391"/>
      <c r="D1136"/>
    </row>
    <row r="1137" spans="1:4" ht="14.25">
      <c r="A1137" s="73" t="s">
        <v>752</v>
      </c>
      <c r="B1137" s="391"/>
      <c r="C1137" s="391"/>
      <c r="D1137"/>
    </row>
    <row r="1138" spans="1:4" ht="14.25">
      <c r="A1138" s="73" t="s">
        <v>753</v>
      </c>
      <c r="B1138" s="391"/>
      <c r="C1138" s="391"/>
      <c r="D1138"/>
    </row>
    <row r="1139" spans="1:4" ht="14.25">
      <c r="A1139" s="73" t="s">
        <v>936</v>
      </c>
      <c r="B1139" s="391"/>
      <c r="C1139" s="391"/>
      <c r="D1139"/>
    </row>
    <row r="1140" spans="1:4" ht="14.25">
      <c r="A1140" s="73" t="s">
        <v>754</v>
      </c>
      <c r="B1140" s="391"/>
      <c r="C1140" s="391"/>
      <c r="D1140"/>
    </row>
    <row r="1141" spans="1:4" ht="14.25">
      <c r="A1141" s="73" t="s">
        <v>755</v>
      </c>
      <c r="B1141" s="391"/>
      <c r="C1141" s="391"/>
      <c r="D1141"/>
    </row>
    <row r="1142" spans="1:4" ht="14.25">
      <c r="A1142" s="73" t="s">
        <v>936</v>
      </c>
      <c r="B1142" s="391"/>
      <c r="C1142" s="391"/>
      <c r="D1142"/>
    </row>
    <row r="1143" spans="1:4" ht="14.25">
      <c r="A1143" s="73" t="s">
        <v>757</v>
      </c>
      <c r="B1143" s="391">
        <f>SUM(B1144:B1149)</f>
        <v>0</v>
      </c>
      <c r="C1143" s="391">
        <f>SUM(C1144:C1149)</f>
        <v>0</v>
      </c>
      <c r="D1143"/>
    </row>
    <row r="1144" spans="1:4" ht="14.25">
      <c r="A1144" s="73" t="s">
        <v>751</v>
      </c>
      <c r="B1144" s="391"/>
      <c r="C1144" s="391"/>
      <c r="D1144"/>
    </row>
    <row r="1145" spans="1:4" ht="14.25">
      <c r="A1145" s="73" t="s">
        <v>752</v>
      </c>
      <c r="B1145" s="391"/>
      <c r="C1145" s="391"/>
      <c r="D1145"/>
    </row>
    <row r="1146" spans="1:4" ht="14.25">
      <c r="A1146" s="73" t="s">
        <v>753</v>
      </c>
      <c r="B1146" s="391"/>
      <c r="C1146" s="391"/>
      <c r="D1146"/>
    </row>
    <row r="1147" spans="1:4" ht="14.25">
      <c r="A1147" s="73" t="s">
        <v>936</v>
      </c>
      <c r="B1147" s="391"/>
      <c r="C1147" s="391"/>
      <c r="D1147"/>
    </row>
    <row r="1148" spans="1:4" ht="14.25">
      <c r="A1148" s="73" t="s">
        <v>754</v>
      </c>
      <c r="B1148" s="391"/>
      <c r="C1148" s="391"/>
      <c r="D1148"/>
    </row>
    <row r="1149" spans="1:4" ht="14.25">
      <c r="A1149" s="73" t="s">
        <v>755</v>
      </c>
      <c r="B1149" s="391"/>
      <c r="C1149" s="391"/>
      <c r="D1149"/>
    </row>
    <row r="1150" spans="1:4" ht="14.25">
      <c r="A1150" s="73" t="s">
        <v>936</v>
      </c>
      <c r="B1150" s="391"/>
      <c r="C1150" s="391"/>
      <c r="D1150"/>
    </row>
    <row r="1151" spans="1:4" ht="14.25">
      <c r="A1151" s="73" t="s">
        <v>758</v>
      </c>
      <c r="B1151" s="391">
        <f>SUM(B1152:B1157)</f>
        <v>0</v>
      </c>
      <c r="C1151" s="391">
        <f>SUM(C1152:C1157)</f>
        <v>0</v>
      </c>
      <c r="D1151"/>
    </row>
    <row r="1152" spans="1:4" ht="14.25">
      <c r="A1152" s="73" t="s">
        <v>751</v>
      </c>
      <c r="B1152" s="391"/>
      <c r="C1152" s="391"/>
      <c r="D1152"/>
    </row>
    <row r="1153" spans="1:4" ht="14.25">
      <c r="A1153" s="73" t="s">
        <v>752</v>
      </c>
      <c r="B1153" s="391"/>
      <c r="C1153" s="391"/>
      <c r="D1153"/>
    </row>
    <row r="1154" spans="1:4" ht="14.25">
      <c r="A1154" s="73" t="s">
        <v>753</v>
      </c>
      <c r="B1154" s="391"/>
      <c r="C1154" s="391"/>
      <c r="D1154"/>
    </row>
    <row r="1155" spans="1:4" ht="14.25">
      <c r="A1155" s="73" t="s">
        <v>936</v>
      </c>
      <c r="B1155" s="391"/>
      <c r="C1155" s="391"/>
      <c r="D1155"/>
    </row>
    <row r="1156" spans="1:4" ht="14.25">
      <c r="A1156" s="73" t="s">
        <v>754</v>
      </c>
      <c r="B1156" s="391"/>
      <c r="C1156" s="391"/>
      <c r="D1156"/>
    </row>
    <row r="1157" spans="1:4" ht="14.25">
      <c r="A1157" s="73" t="s">
        <v>755</v>
      </c>
      <c r="B1157" s="391"/>
      <c r="C1157" s="391"/>
      <c r="D1157"/>
    </row>
    <row r="1158" spans="1:4" ht="14.25">
      <c r="A1158" s="73" t="s">
        <v>936</v>
      </c>
      <c r="B1158" s="391"/>
      <c r="C1158" s="391"/>
      <c r="D1158"/>
    </row>
    <row r="1159" spans="1:4" ht="15.75" thickBot="1">
      <c r="A1159" s="215" t="s">
        <v>759</v>
      </c>
      <c r="B1159" s="424">
        <f>B1111+B1119+B1127+B1135+B1143+B1151</f>
        <v>0</v>
      </c>
      <c r="C1159" s="424">
        <f>C1111+C1119+C1127+C1135+C1143+C1151</f>
        <v>0</v>
      </c>
      <c r="D1159"/>
    </row>
    <row r="1160" spans="1:4" ht="14.25">
      <c r="A1160" s="387"/>
      <c r="B1160" s="385"/>
      <c r="C1160" s="386"/>
      <c r="D1160"/>
    </row>
    <row r="1161" spans="1:4" ht="14.25">
      <c r="A1161" s="387"/>
      <c r="B1161" s="385"/>
      <c r="C1161" s="386"/>
      <c r="D1161"/>
    </row>
    <row r="1162" spans="1:4" ht="15.75" thickBot="1">
      <c r="A1162" s="216" t="s">
        <v>760</v>
      </c>
      <c r="B1162" s="404"/>
      <c r="C1162" s="404"/>
      <c r="D1162"/>
    </row>
    <row r="1163" spans="1:6" s="472" customFormat="1" ht="30">
      <c r="A1163" s="470" t="s">
        <v>761</v>
      </c>
      <c r="B1163" s="467">
        <v>2002</v>
      </c>
      <c r="C1163" s="467">
        <v>2001</v>
      </c>
      <c r="F1163" s="565"/>
    </row>
    <row r="1164" spans="1:4" ht="14.25">
      <c r="A1164" s="73" t="s">
        <v>762</v>
      </c>
      <c r="B1164" s="431"/>
      <c r="C1164" s="431"/>
      <c r="D1164"/>
    </row>
    <row r="1165" spans="1:4" ht="14.25">
      <c r="A1165" s="73" t="s">
        <v>763</v>
      </c>
      <c r="B1165" s="431"/>
      <c r="C1165" s="431"/>
      <c r="D1165"/>
    </row>
    <row r="1166" spans="1:4" ht="14.25">
      <c r="A1166" s="73" t="s">
        <v>764</v>
      </c>
      <c r="B1166" s="431"/>
      <c r="C1166" s="431"/>
      <c r="D1166"/>
    </row>
    <row r="1167" spans="1:4" ht="15.75" thickBot="1">
      <c r="A1167" s="215" t="s">
        <v>759</v>
      </c>
      <c r="B1167" s="432">
        <f>SUM(B1164:B1166)</f>
        <v>0</v>
      </c>
      <c r="C1167" s="432">
        <f>SUM(C1164:C1166)</f>
        <v>0</v>
      </c>
      <c r="D1167"/>
    </row>
    <row r="1168" spans="1:4" ht="14.25">
      <c r="A1168" s="387"/>
      <c r="B1168" s="385"/>
      <c r="C1168" s="386"/>
      <c r="D1168"/>
    </row>
    <row r="1169" spans="1:4" ht="14.25">
      <c r="A1169" s="387"/>
      <c r="B1169" s="385"/>
      <c r="C1169" s="386"/>
      <c r="D1169"/>
    </row>
    <row r="1170" spans="1:4" ht="15.75" thickBot="1">
      <c r="A1170" s="216" t="s">
        <v>765</v>
      </c>
      <c r="B1170" s="404"/>
      <c r="C1170" s="404"/>
      <c r="D1170"/>
    </row>
    <row r="1171" spans="1:7" s="472" customFormat="1" ht="15">
      <c r="A1171" s="470" t="s">
        <v>766</v>
      </c>
      <c r="B1171" s="467">
        <v>2002</v>
      </c>
      <c r="C1171" s="467">
        <v>2001</v>
      </c>
      <c r="D1171" s="469"/>
      <c r="E1171" s="469"/>
      <c r="F1171" s="564"/>
      <c r="G1171" s="469"/>
    </row>
    <row r="1172" spans="1:4" ht="14.25">
      <c r="A1172" s="73" t="s">
        <v>809</v>
      </c>
      <c r="B1172" s="391"/>
      <c r="C1172" s="391"/>
      <c r="D1172"/>
    </row>
    <row r="1173" spans="1:4" ht="14.25">
      <c r="A1173" s="73" t="s">
        <v>810</v>
      </c>
      <c r="B1173" s="391">
        <f>B1175+B1177</f>
        <v>0</v>
      </c>
      <c r="C1173" s="391">
        <f>C1175+C1177</f>
        <v>0</v>
      </c>
      <c r="D1173"/>
    </row>
    <row r="1174" spans="1:4" ht="14.25">
      <c r="A1174" s="73" t="s">
        <v>811</v>
      </c>
      <c r="B1174" s="391"/>
      <c r="C1174" s="391"/>
      <c r="D1174"/>
    </row>
    <row r="1175" spans="1:4" ht="14.25">
      <c r="A1175" s="73" t="s">
        <v>812</v>
      </c>
      <c r="B1175" s="391"/>
      <c r="C1175" s="391"/>
      <c r="D1175"/>
    </row>
    <row r="1176" spans="1:4" ht="14.25">
      <c r="A1176" s="73" t="s">
        <v>913</v>
      </c>
      <c r="B1176" s="391"/>
      <c r="C1176" s="391"/>
      <c r="D1176"/>
    </row>
    <row r="1177" spans="1:7" s="290" customFormat="1" ht="14.25">
      <c r="A1177" s="73" t="s">
        <v>813</v>
      </c>
      <c r="B1177" s="391"/>
      <c r="C1177" s="391"/>
      <c r="D1177"/>
      <c r="E1177"/>
      <c r="F1177" s="342"/>
      <c r="G1177"/>
    </row>
    <row r="1178" spans="1:4" ht="15.75" thickBot="1">
      <c r="A1178" s="215" t="s">
        <v>759</v>
      </c>
      <c r="B1178" s="424">
        <f>B1172+B1173</f>
        <v>0</v>
      </c>
      <c r="C1178" s="424">
        <f>C1172+C1173</f>
        <v>0</v>
      </c>
      <c r="D1178"/>
    </row>
    <row r="1179" spans="1:4" ht="15">
      <c r="A1179" s="515"/>
      <c r="B1179" s="516"/>
      <c r="C1179" s="516"/>
      <c r="D1179"/>
    </row>
    <row r="1180" spans="1:4" ht="15">
      <c r="A1180" s="515"/>
      <c r="B1180" s="516"/>
      <c r="C1180" s="516"/>
      <c r="D1180"/>
    </row>
    <row r="1181" spans="1:7" ht="15.75" thickBot="1">
      <c r="A1181" s="216" t="s">
        <v>562</v>
      </c>
      <c r="B1181" s="404"/>
      <c r="C1181" s="404"/>
      <c r="D1181" s="290"/>
      <c r="E1181" s="290"/>
      <c r="F1181" s="566"/>
      <c r="G1181" s="290"/>
    </row>
    <row r="1182" spans="1:6" s="472" customFormat="1" ht="15">
      <c r="A1182" s="470" t="s">
        <v>571</v>
      </c>
      <c r="B1182" s="467">
        <v>2002</v>
      </c>
      <c r="C1182" s="467">
        <v>2001</v>
      </c>
      <c r="F1182" s="565"/>
    </row>
    <row r="1183" spans="1:4" ht="14.25">
      <c r="A1183" s="73" t="s">
        <v>748</v>
      </c>
      <c r="B1183" s="391">
        <f>SUM(B1184,B1186:B1188,B1190,B1193:B1195)</f>
        <v>0</v>
      </c>
      <c r="C1183" s="391">
        <f>SUM(C1184,C1186:C1188,C1190,C1193:C1195)</f>
        <v>21</v>
      </c>
      <c r="D1183"/>
    </row>
    <row r="1184" spans="1:4" ht="14.25">
      <c r="A1184" s="73" t="s">
        <v>565</v>
      </c>
      <c r="B1184" s="391"/>
      <c r="C1184" s="391"/>
      <c r="D1184"/>
    </row>
    <row r="1185" spans="1:4" ht="14.25">
      <c r="A1185" s="73" t="s">
        <v>563</v>
      </c>
      <c r="B1185" s="391"/>
      <c r="C1185" s="391"/>
      <c r="D1185"/>
    </row>
    <row r="1186" spans="1:4" ht="14.25">
      <c r="A1186" s="73" t="s">
        <v>752</v>
      </c>
      <c r="B1186" s="391"/>
      <c r="C1186" s="391"/>
      <c r="D1186"/>
    </row>
    <row r="1187" spans="1:7" s="290" customFormat="1" ht="14.25">
      <c r="A1187" s="73" t="s">
        <v>564</v>
      </c>
      <c r="B1187" s="391"/>
      <c r="C1187" s="391"/>
      <c r="D1187"/>
      <c r="E1187"/>
      <c r="F1187" s="342"/>
      <c r="G1187"/>
    </row>
    <row r="1188" spans="1:4" ht="14.25">
      <c r="A1188" s="73" t="s">
        <v>753</v>
      </c>
      <c r="B1188" s="391"/>
      <c r="C1188" s="391"/>
      <c r="D1188"/>
    </row>
    <row r="1189" spans="1:4" ht="14.25">
      <c r="A1189" s="73" t="s">
        <v>936</v>
      </c>
      <c r="B1189" s="391"/>
      <c r="C1189" s="391"/>
      <c r="D1189"/>
    </row>
    <row r="1190" spans="1:7" ht="14.25">
      <c r="A1190" s="73" t="s">
        <v>566</v>
      </c>
      <c r="B1190" s="391">
        <f>B1191+B1192</f>
        <v>0</v>
      </c>
      <c r="C1190" s="391">
        <f>C1191+C1192</f>
        <v>21</v>
      </c>
      <c r="D1190" s="290"/>
      <c r="E1190" s="290"/>
      <c r="F1190" s="566"/>
      <c r="G1190" s="290"/>
    </row>
    <row r="1191" spans="1:4" ht="14.25">
      <c r="A1191" s="73" t="s">
        <v>7</v>
      </c>
      <c r="B1191" s="391"/>
      <c r="C1191" s="391">
        <v>21</v>
      </c>
      <c r="D1191"/>
    </row>
    <row r="1192" spans="1:4" ht="14.25">
      <c r="A1192" s="73" t="s">
        <v>8</v>
      </c>
      <c r="B1192" s="391"/>
      <c r="C1192" s="391"/>
      <c r="D1192"/>
    </row>
    <row r="1193" spans="1:4" ht="14.25">
      <c r="A1193" s="73" t="s">
        <v>567</v>
      </c>
      <c r="B1193" s="391"/>
      <c r="C1193" s="391"/>
      <c r="D1193"/>
    </row>
    <row r="1194" spans="1:4" ht="14.25">
      <c r="A1194" s="73" t="s">
        <v>568</v>
      </c>
      <c r="B1194" s="391"/>
      <c r="C1194" s="391"/>
      <c r="D1194"/>
    </row>
    <row r="1195" spans="1:4" ht="14.25">
      <c r="A1195" s="73" t="s">
        <v>755</v>
      </c>
      <c r="B1195" s="391"/>
      <c r="C1195" s="391"/>
      <c r="D1195"/>
    </row>
    <row r="1196" spans="1:7" s="290" customFormat="1" ht="14.25">
      <c r="A1196" s="268" t="s">
        <v>947</v>
      </c>
      <c r="B1196" s="391"/>
      <c r="C1196" s="391"/>
      <c r="D1196"/>
      <c r="E1196"/>
      <c r="F1196" s="342"/>
      <c r="G1196"/>
    </row>
    <row r="1197" spans="1:4" ht="14.25">
      <c r="A1197" s="73" t="s">
        <v>749</v>
      </c>
      <c r="B1197" s="391">
        <f>SUM(B1198,B1200:B1202,B1204,B1207:B1209)</f>
        <v>0</v>
      </c>
      <c r="C1197" s="391">
        <f>SUM(C1198,C1200:C1202,C1204,C1207:C1209)</f>
        <v>0</v>
      </c>
      <c r="D1197"/>
    </row>
    <row r="1198" spans="1:4" ht="14.25">
      <c r="A1198" s="73" t="s">
        <v>565</v>
      </c>
      <c r="B1198" s="391"/>
      <c r="C1198" s="391"/>
      <c r="D1198"/>
    </row>
    <row r="1199" spans="1:4" ht="14.25">
      <c r="A1199" s="73" t="s">
        <v>563</v>
      </c>
      <c r="B1199" s="391"/>
      <c r="C1199" s="391"/>
      <c r="D1199"/>
    </row>
    <row r="1200" spans="1:4" ht="14.25">
      <c r="A1200" s="73" t="s">
        <v>752</v>
      </c>
      <c r="B1200" s="391"/>
      <c r="C1200" s="391"/>
      <c r="D1200"/>
    </row>
    <row r="1201" spans="1:4" ht="14.25">
      <c r="A1201" s="73" t="s">
        <v>564</v>
      </c>
      <c r="B1201" s="391"/>
      <c r="C1201" s="391"/>
      <c r="D1201"/>
    </row>
    <row r="1202" spans="1:4" ht="14.25">
      <c r="A1202" s="73" t="s">
        <v>753</v>
      </c>
      <c r="B1202" s="391"/>
      <c r="C1202" s="391"/>
      <c r="D1202"/>
    </row>
    <row r="1203" spans="1:4" ht="14.25">
      <c r="A1203" s="73" t="s">
        <v>1074</v>
      </c>
      <c r="B1203" s="391"/>
      <c r="C1203" s="391"/>
      <c r="D1203"/>
    </row>
    <row r="1204" spans="1:4" ht="14.25">
      <c r="A1204" s="73" t="s">
        <v>566</v>
      </c>
      <c r="B1204" s="391">
        <f>B1205+B1206</f>
        <v>0</v>
      </c>
      <c r="C1204" s="391">
        <f>C1205+C1206</f>
        <v>0</v>
      </c>
      <c r="D1204"/>
    </row>
    <row r="1205" spans="1:4" ht="14.25">
      <c r="A1205" s="73" t="s">
        <v>7</v>
      </c>
      <c r="B1205" s="391"/>
      <c r="C1205" s="391"/>
      <c r="D1205"/>
    </row>
    <row r="1206" spans="1:4" ht="14.25">
      <c r="A1206" s="73" t="s">
        <v>8</v>
      </c>
      <c r="B1206" s="391"/>
      <c r="C1206" s="391"/>
      <c r="D1206"/>
    </row>
    <row r="1207" spans="1:4" ht="14.25">
      <c r="A1207" s="73" t="s">
        <v>567</v>
      </c>
      <c r="B1207" s="391"/>
      <c r="C1207" s="391"/>
      <c r="D1207"/>
    </row>
    <row r="1208" spans="1:4" ht="14.25">
      <c r="A1208" s="73" t="s">
        <v>568</v>
      </c>
      <c r="B1208" s="391"/>
      <c r="C1208" s="391"/>
      <c r="D1208"/>
    </row>
    <row r="1209" spans="1:4" ht="14.25">
      <c r="A1209" s="73" t="s">
        <v>755</v>
      </c>
      <c r="B1209" s="391"/>
      <c r="C1209" s="391"/>
      <c r="D1209"/>
    </row>
    <row r="1210" spans="1:4" ht="14.25">
      <c r="A1210" s="73" t="s">
        <v>936</v>
      </c>
      <c r="B1210" s="391"/>
      <c r="C1210" s="391"/>
      <c r="D1210"/>
    </row>
    <row r="1211" spans="1:4" ht="14.25">
      <c r="A1211" s="73" t="s">
        <v>750</v>
      </c>
      <c r="B1211" s="391">
        <f>SUM(B1212,B1214:B1216,B1218,B1221:B1223)</f>
        <v>0</v>
      </c>
      <c r="C1211" s="391">
        <f>SUM(C1212,C1214:C1216,C1218,C1221:C1223)</f>
        <v>0</v>
      </c>
      <c r="D1211"/>
    </row>
    <row r="1212" spans="1:4" ht="14.25">
      <c r="A1212" s="73" t="s">
        <v>565</v>
      </c>
      <c r="B1212" s="391"/>
      <c r="C1212" s="391"/>
      <c r="D1212"/>
    </row>
    <row r="1213" spans="1:4" ht="14.25">
      <c r="A1213" s="73" t="s">
        <v>563</v>
      </c>
      <c r="B1213" s="391"/>
      <c r="C1213" s="391"/>
      <c r="D1213"/>
    </row>
    <row r="1214" spans="1:4" ht="14.25">
      <c r="A1214" s="73" t="s">
        <v>752</v>
      </c>
      <c r="B1214" s="391"/>
      <c r="C1214" s="391"/>
      <c r="D1214"/>
    </row>
    <row r="1215" spans="1:4" ht="14.25">
      <c r="A1215" s="73" t="s">
        <v>564</v>
      </c>
      <c r="B1215" s="391"/>
      <c r="C1215" s="391"/>
      <c r="D1215"/>
    </row>
    <row r="1216" spans="1:4" ht="14.25">
      <c r="A1216" s="73" t="s">
        <v>753</v>
      </c>
      <c r="B1216" s="391"/>
      <c r="C1216" s="391"/>
      <c r="D1216"/>
    </row>
    <row r="1217" spans="1:4" ht="14.25">
      <c r="A1217" s="73" t="s">
        <v>133</v>
      </c>
      <c r="B1217" s="391"/>
      <c r="C1217" s="391"/>
      <c r="D1217"/>
    </row>
    <row r="1218" spans="1:4" ht="14.25">
      <c r="A1218" s="73" t="s">
        <v>566</v>
      </c>
      <c r="B1218" s="391">
        <f>B1219+B1220</f>
        <v>0</v>
      </c>
      <c r="C1218" s="391">
        <f>C1219+C1220</f>
        <v>0</v>
      </c>
      <c r="D1218"/>
    </row>
    <row r="1219" spans="1:4" ht="14.25">
      <c r="A1219" s="73" t="s">
        <v>7</v>
      </c>
      <c r="B1219" s="391"/>
      <c r="C1219" s="391"/>
      <c r="D1219"/>
    </row>
    <row r="1220" spans="1:4" ht="14.25">
      <c r="A1220" s="73" t="s">
        <v>8</v>
      </c>
      <c r="B1220" s="391"/>
      <c r="C1220" s="391"/>
      <c r="D1220"/>
    </row>
    <row r="1221" spans="1:4" ht="14.25">
      <c r="A1221" s="73" t="s">
        <v>567</v>
      </c>
      <c r="B1221" s="391"/>
      <c r="C1221" s="391"/>
      <c r="D1221"/>
    </row>
    <row r="1222" spans="1:4" ht="14.25">
      <c r="A1222" s="73" t="s">
        <v>568</v>
      </c>
      <c r="B1222" s="391"/>
      <c r="C1222" s="391"/>
      <c r="D1222"/>
    </row>
    <row r="1223" spans="1:4" ht="14.25">
      <c r="A1223" s="73" t="s">
        <v>755</v>
      </c>
      <c r="B1223" s="391"/>
      <c r="C1223" s="391"/>
      <c r="D1223"/>
    </row>
    <row r="1224" spans="1:4" ht="14.25">
      <c r="A1224" s="73" t="s">
        <v>936</v>
      </c>
      <c r="B1224" s="391"/>
      <c r="C1224" s="391"/>
      <c r="D1224"/>
    </row>
    <row r="1225" spans="1:4" ht="14.25">
      <c r="A1225" s="73" t="s">
        <v>756</v>
      </c>
      <c r="B1225" s="391">
        <f>SUM(B1226,B1228:B1230,B1232,B1235:B1237)</f>
        <v>0</v>
      </c>
      <c r="C1225" s="391">
        <f>SUM(C1226,C1228:C1230,C1232,C1235:C1237)</f>
        <v>0</v>
      </c>
      <c r="D1225"/>
    </row>
    <row r="1226" spans="1:4" ht="14.25">
      <c r="A1226" s="73" t="s">
        <v>565</v>
      </c>
      <c r="B1226" s="391"/>
      <c r="C1226" s="391"/>
      <c r="D1226"/>
    </row>
    <row r="1227" spans="1:4" ht="14.25">
      <c r="A1227" s="73" t="s">
        <v>563</v>
      </c>
      <c r="B1227" s="391"/>
      <c r="C1227" s="391"/>
      <c r="D1227"/>
    </row>
    <row r="1228" spans="1:4" ht="14.25">
      <c r="A1228" s="73" t="s">
        <v>752</v>
      </c>
      <c r="B1228" s="391"/>
      <c r="C1228" s="391"/>
      <c r="D1228"/>
    </row>
    <row r="1229" spans="1:4" ht="14.25">
      <c r="A1229" s="73" t="s">
        <v>564</v>
      </c>
      <c r="B1229" s="391"/>
      <c r="C1229" s="391"/>
      <c r="D1229"/>
    </row>
    <row r="1230" spans="1:4" ht="14.25">
      <c r="A1230" s="73" t="s">
        <v>753</v>
      </c>
      <c r="B1230" s="391"/>
      <c r="C1230" s="391"/>
      <c r="D1230"/>
    </row>
    <row r="1231" spans="1:4" ht="14.25">
      <c r="A1231" s="73" t="s">
        <v>936</v>
      </c>
      <c r="B1231" s="391"/>
      <c r="C1231" s="391"/>
      <c r="D1231"/>
    </row>
    <row r="1232" spans="1:4" ht="14.25">
      <c r="A1232" s="73" t="s">
        <v>566</v>
      </c>
      <c r="B1232" s="391">
        <f>B1233+B1234</f>
        <v>0</v>
      </c>
      <c r="C1232" s="391">
        <f>C1233+C1234</f>
        <v>0</v>
      </c>
      <c r="D1232"/>
    </row>
    <row r="1233" spans="1:4" ht="14.25">
      <c r="A1233" s="73" t="s">
        <v>7</v>
      </c>
      <c r="B1233" s="391"/>
      <c r="C1233" s="391"/>
      <c r="D1233"/>
    </row>
    <row r="1234" spans="1:4" ht="14.25">
      <c r="A1234" s="73" t="s">
        <v>8</v>
      </c>
      <c r="B1234" s="391"/>
      <c r="C1234" s="391"/>
      <c r="D1234"/>
    </row>
    <row r="1235" spans="1:4" ht="14.25">
      <c r="A1235" s="73" t="s">
        <v>567</v>
      </c>
      <c r="B1235" s="391"/>
      <c r="C1235" s="391"/>
      <c r="D1235"/>
    </row>
    <row r="1236" spans="1:4" ht="14.25">
      <c r="A1236" s="73" t="s">
        <v>568</v>
      </c>
      <c r="B1236" s="391"/>
      <c r="C1236" s="391"/>
      <c r="D1236"/>
    </row>
    <row r="1237" spans="1:4" ht="14.25">
      <c r="A1237" s="73" t="s">
        <v>755</v>
      </c>
      <c r="B1237" s="391"/>
      <c r="C1237" s="391"/>
      <c r="D1237"/>
    </row>
    <row r="1238" spans="1:4" ht="14.25">
      <c r="A1238" s="73" t="s">
        <v>936</v>
      </c>
      <c r="B1238" s="391"/>
      <c r="C1238" s="391"/>
      <c r="D1238"/>
    </row>
    <row r="1239" spans="1:4" ht="14.25">
      <c r="A1239" s="73" t="s">
        <v>757</v>
      </c>
      <c r="B1239" s="391">
        <f>SUM(B1240,B1242:B1244,B1246,B1249:B1251)</f>
        <v>180</v>
      </c>
      <c r="C1239" s="391">
        <f>SUM(C1240,C1242:C1244,C1246,C1249:C1251)</f>
        <v>1</v>
      </c>
      <c r="D1239"/>
    </row>
    <row r="1240" spans="1:4" ht="14.25">
      <c r="A1240" s="73" t="s">
        <v>565</v>
      </c>
      <c r="B1240" s="391"/>
      <c r="C1240" s="391"/>
      <c r="D1240"/>
    </row>
    <row r="1241" spans="1:4" ht="14.25">
      <c r="A1241" s="73" t="s">
        <v>563</v>
      </c>
      <c r="B1241" s="391"/>
      <c r="C1241" s="391"/>
      <c r="D1241"/>
    </row>
    <row r="1242" spans="1:4" ht="14.25">
      <c r="A1242" s="73" t="s">
        <v>752</v>
      </c>
      <c r="B1242" s="391"/>
      <c r="C1242" s="391"/>
      <c r="D1242"/>
    </row>
    <row r="1243" spans="1:4" ht="14.25">
      <c r="A1243" s="73" t="s">
        <v>564</v>
      </c>
      <c r="B1243" s="391"/>
      <c r="C1243" s="391"/>
      <c r="D1243"/>
    </row>
    <row r="1244" spans="1:4" ht="14.25">
      <c r="A1244" s="73" t="s">
        <v>753</v>
      </c>
      <c r="B1244" s="391">
        <v>180</v>
      </c>
      <c r="C1244" s="391"/>
      <c r="D1244"/>
    </row>
    <row r="1245" spans="1:4" ht="14.25">
      <c r="A1245" s="73" t="s">
        <v>936</v>
      </c>
      <c r="B1245" s="391"/>
      <c r="C1245" s="391"/>
      <c r="D1245"/>
    </row>
    <row r="1246" spans="1:4" ht="14.25">
      <c r="A1246" s="73" t="s">
        <v>566</v>
      </c>
      <c r="B1246" s="391">
        <f>SUM(B1247:B1248)</f>
        <v>0</v>
      </c>
      <c r="C1246" s="391">
        <f>SUM(C1247:C1248)</f>
        <v>1</v>
      </c>
      <c r="D1246"/>
    </row>
    <row r="1247" spans="1:4" ht="14.25">
      <c r="A1247" s="73" t="s">
        <v>7</v>
      </c>
      <c r="B1247" s="391"/>
      <c r="C1247" s="391">
        <v>1</v>
      </c>
      <c r="D1247"/>
    </row>
    <row r="1248" spans="1:4" ht="14.25">
      <c r="A1248" s="73" t="s">
        <v>8</v>
      </c>
      <c r="B1248" s="391"/>
      <c r="C1248" s="391"/>
      <c r="D1248"/>
    </row>
    <row r="1249" spans="1:4" ht="14.25">
      <c r="A1249" s="73" t="s">
        <v>567</v>
      </c>
      <c r="B1249" s="391"/>
      <c r="C1249" s="391"/>
      <c r="D1249"/>
    </row>
    <row r="1250" spans="1:4" ht="14.25">
      <c r="A1250" s="73" t="s">
        <v>568</v>
      </c>
      <c r="B1250" s="391"/>
      <c r="C1250" s="391"/>
      <c r="D1250"/>
    </row>
    <row r="1251" spans="1:4" ht="14.25">
      <c r="A1251" s="73" t="s">
        <v>755</v>
      </c>
      <c r="B1251" s="391"/>
      <c r="C1251" s="391"/>
      <c r="D1251"/>
    </row>
    <row r="1252" spans="1:4" ht="14.25">
      <c r="A1252" s="73" t="s">
        <v>936</v>
      </c>
      <c r="B1252" s="391"/>
      <c r="C1252" s="391"/>
      <c r="D1252"/>
    </row>
    <row r="1253" spans="1:4" ht="14.25">
      <c r="A1253" s="73" t="s">
        <v>758</v>
      </c>
      <c r="B1253" s="391">
        <f>B1259+B1260+B1265</f>
        <v>390</v>
      </c>
      <c r="C1253" s="391">
        <f>C1259+C1260+C1265</f>
        <v>1354</v>
      </c>
      <c r="D1253"/>
    </row>
    <row r="1254" spans="1:4" ht="14.25">
      <c r="A1254" s="73" t="s">
        <v>565</v>
      </c>
      <c r="B1254" s="391"/>
      <c r="C1254" s="391"/>
      <c r="D1254"/>
    </row>
    <row r="1255" spans="1:4" ht="14.25">
      <c r="A1255" s="73" t="s">
        <v>563</v>
      </c>
      <c r="B1255" s="391"/>
      <c r="C1255" s="391"/>
      <c r="D1255"/>
    </row>
    <row r="1256" spans="1:4" ht="14.25">
      <c r="A1256" s="73" t="s">
        <v>752</v>
      </c>
      <c r="B1256" s="391"/>
      <c r="C1256" s="391"/>
      <c r="D1256"/>
    </row>
    <row r="1257" spans="1:4" ht="14.25">
      <c r="A1257" s="73" t="s">
        <v>564</v>
      </c>
      <c r="B1257" s="391"/>
      <c r="C1257" s="391"/>
      <c r="D1257"/>
    </row>
    <row r="1258" spans="1:4" ht="14.25">
      <c r="A1258" s="73" t="s">
        <v>753</v>
      </c>
      <c r="B1258" s="391">
        <f>B1259+B1260+B1263+B1264+B1265</f>
        <v>390</v>
      </c>
      <c r="C1258" s="391">
        <f>C1259+C1260+C1263+C1264+C1265</f>
        <v>1354</v>
      </c>
      <c r="D1258"/>
    </row>
    <row r="1259" spans="1:4" ht="14.25">
      <c r="A1259" s="73" t="s">
        <v>134</v>
      </c>
      <c r="B1259" s="391">
        <v>306</v>
      </c>
      <c r="C1259" s="391">
        <f>375+764</f>
        <v>1139</v>
      </c>
      <c r="D1259" s="549"/>
    </row>
    <row r="1260" spans="1:3" ht="14.25">
      <c r="A1260" s="73" t="s">
        <v>566</v>
      </c>
      <c r="B1260" s="391">
        <v>74</v>
      </c>
      <c r="C1260" s="391">
        <f>C1261+C1262</f>
        <v>206</v>
      </c>
    </row>
    <row r="1261" spans="1:4" ht="14.25">
      <c r="A1261" s="73" t="s">
        <v>7</v>
      </c>
      <c r="B1261" s="391">
        <v>74</v>
      </c>
      <c r="C1261" s="391">
        <v>206</v>
      </c>
      <c r="D1261" s="549"/>
    </row>
    <row r="1262" spans="1:4" ht="14.25">
      <c r="A1262" s="73" t="s">
        <v>8</v>
      </c>
      <c r="B1262" s="391"/>
      <c r="C1262" s="391"/>
      <c r="D1262"/>
    </row>
    <row r="1263" spans="1:4" ht="14.25">
      <c r="A1263" s="73" t="s">
        <v>567</v>
      </c>
      <c r="B1263" s="391"/>
      <c r="C1263" s="391"/>
      <c r="D1263"/>
    </row>
    <row r="1264" spans="1:4" ht="14.25">
      <c r="A1264" s="73" t="s">
        <v>568</v>
      </c>
      <c r="B1264" s="391"/>
      <c r="C1264" s="391"/>
      <c r="D1264"/>
    </row>
    <row r="1265" spans="1:4" ht="14.25">
      <c r="A1265" s="73" t="s">
        <v>755</v>
      </c>
      <c r="B1265" s="391">
        <f>SUM(B1266:B1269)</f>
        <v>10</v>
      </c>
      <c r="C1265" s="391">
        <f>SUM(C1266:C1269)</f>
        <v>9</v>
      </c>
      <c r="D1265"/>
    </row>
    <row r="1266" spans="1:4" ht="14.25">
      <c r="A1266" s="73" t="s">
        <v>708</v>
      </c>
      <c r="B1266" s="391">
        <v>10</v>
      </c>
      <c r="C1266" s="391">
        <v>8</v>
      </c>
      <c r="D1266"/>
    </row>
    <row r="1267" spans="1:4" ht="14.25">
      <c r="A1267" s="73" t="s">
        <v>709</v>
      </c>
      <c r="B1267" s="391"/>
      <c r="C1267" s="391"/>
      <c r="D1267"/>
    </row>
    <row r="1268" spans="1:4" ht="14.25">
      <c r="A1268" s="73" t="s">
        <v>135</v>
      </c>
      <c r="B1268" s="391"/>
      <c r="C1268" s="391">
        <v>1</v>
      </c>
      <c r="D1268"/>
    </row>
    <row r="1269" spans="1:4" ht="14.25">
      <c r="A1269" s="73" t="s">
        <v>247</v>
      </c>
      <c r="B1269" s="391"/>
      <c r="C1269" s="391"/>
      <c r="D1269"/>
    </row>
    <row r="1270" spans="1:4" ht="14.25">
      <c r="A1270" s="73" t="s">
        <v>569</v>
      </c>
      <c r="B1270" s="391"/>
      <c r="C1270" s="391"/>
      <c r="D1270"/>
    </row>
    <row r="1271" spans="1:4" ht="15.75" thickBot="1">
      <c r="A1271" s="215" t="s">
        <v>570</v>
      </c>
      <c r="B1271" s="424">
        <f>B1253+B1239</f>
        <v>570</v>
      </c>
      <c r="C1271" s="424">
        <f>C1253+C1239</f>
        <v>1355</v>
      </c>
      <c r="D1271"/>
    </row>
    <row r="1272" spans="1:4" ht="14.25">
      <c r="A1272" s="387"/>
      <c r="B1272" s="385"/>
      <c r="C1272" s="386"/>
      <c r="D1272"/>
    </row>
    <row r="1273" spans="1:4" ht="14.25">
      <c r="A1273" s="387"/>
      <c r="B1273" s="385"/>
      <c r="C1273" s="386"/>
      <c r="D1273"/>
    </row>
    <row r="1274" spans="1:4" ht="15.75" thickBot="1">
      <c r="A1274" s="429" t="s">
        <v>573</v>
      </c>
      <c r="B1274" s="404"/>
      <c r="C1274" s="404"/>
      <c r="D1274"/>
    </row>
    <row r="1275" spans="1:6" s="472" customFormat="1" ht="15">
      <c r="A1275" s="470" t="s">
        <v>572</v>
      </c>
      <c r="B1275" s="467">
        <v>2002</v>
      </c>
      <c r="C1275" s="467">
        <v>2001</v>
      </c>
      <c r="F1275" s="565"/>
    </row>
    <row r="1276" spans="1:4" ht="14.25">
      <c r="A1276" s="73" t="s">
        <v>809</v>
      </c>
      <c r="B1276" s="391">
        <v>570</v>
      </c>
      <c r="C1276" s="391">
        <v>1376</v>
      </c>
      <c r="D1276"/>
    </row>
    <row r="1277" spans="1:4" ht="14.25">
      <c r="A1277" s="73" t="s">
        <v>810</v>
      </c>
      <c r="B1277" s="391"/>
      <c r="C1277" s="391"/>
      <c r="D1277"/>
    </row>
    <row r="1278" spans="1:4" ht="14.25">
      <c r="A1278" s="73" t="s">
        <v>238</v>
      </c>
      <c r="B1278" s="391"/>
      <c r="C1278" s="391"/>
      <c r="D1278"/>
    </row>
    <row r="1279" spans="1:4" ht="14.25">
      <c r="A1279" s="73" t="s">
        <v>812</v>
      </c>
      <c r="B1279" s="391"/>
      <c r="C1279" s="391"/>
      <c r="D1279"/>
    </row>
    <row r="1280" spans="1:4" ht="14.25">
      <c r="A1280" s="73" t="s">
        <v>731</v>
      </c>
      <c r="B1280" s="391"/>
      <c r="C1280" s="391"/>
      <c r="D1280"/>
    </row>
    <row r="1281" spans="1:4" ht="14.25">
      <c r="A1281" s="73" t="s">
        <v>812</v>
      </c>
      <c r="B1281" s="391"/>
      <c r="C1281" s="391"/>
      <c r="D1281"/>
    </row>
    <row r="1282" spans="1:4" ht="14.25">
      <c r="A1282" s="73" t="s">
        <v>813</v>
      </c>
      <c r="B1282" s="391"/>
      <c r="C1282" s="391"/>
      <c r="D1282"/>
    </row>
    <row r="1283" spans="1:4" ht="15.75" thickBot="1">
      <c r="A1283" s="215" t="s">
        <v>570</v>
      </c>
      <c r="B1283" s="424">
        <f>B1276+B1277</f>
        <v>570</v>
      </c>
      <c r="C1283" s="424">
        <f>C1276+C1277</f>
        <v>1376</v>
      </c>
      <c r="D1283"/>
    </row>
    <row r="1284" spans="1:7" ht="14.25">
      <c r="A1284" s="387"/>
      <c r="B1284" s="385"/>
      <c r="C1284" s="386"/>
      <c r="D1284" s="290"/>
      <c r="E1284" s="290"/>
      <c r="F1284" s="566"/>
      <c r="G1284" s="290"/>
    </row>
    <row r="1285" spans="1:4" ht="14.25">
      <c r="A1285" s="387"/>
      <c r="B1285" s="385"/>
      <c r="C1285" s="386"/>
      <c r="D1285"/>
    </row>
    <row r="1286" spans="1:4" ht="15.75" thickBot="1">
      <c r="A1286" s="216" t="s">
        <v>574</v>
      </c>
      <c r="B1286" s="404"/>
      <c r="C1286" s="404"/>
      <c r="D1286"/>
    </row>
    <row r="1287" spans="1:6" s="472" customFormat="1" ht="15">
      <c r="A1287" s="470" t="s">
        <v>575</v>
      </c>
      <c r="B1287" s="467">
        <v>2002</v>
      </c>
      <c r="C1287" s="467">
        <v>2001</v>
      </c>
      <c r="F1287" s="565"/>
    </row>
    <row r="1288" spans="1:4" ht="14.25">
      <c r="A1288" s="73" t="s">
        <v>806</v>
      </c>
      <c r="B1288" s="391"/>
      <c r="C1288" s="391"/>
      <c r="D1288"/>
    </row>
    <row r="1289" spans="1:4" ht="14.25">
      <c r="A1289" s="73" t="s">
        <v>931</v>
      </c>
      <c r="B1289" s="391"/>
      <c r="C1289" s="391"/>
      <c r="D1289"/>
    </row>
    <row r="1290" spans="1:7" s="290" customFormat="1" ht="14.25">
      <c r="A1290" s="73" t="s">
        <v>913</v>
      </c>
      <c r="B1290" s="391"/>
      <c r="C1290" s="391"/>
      <c r="D1290"/>
      <c r="E1290"/>
      <c r="F1290" s="342"/>
      <c r="G1290"/>
    </row>
    <row r="1291" spans="1:4" ht="14.25">
      <c r="A1291" s="73" t="s">
        <v>932</v>
      </c>
      <c r="B1291" s="391"/>
      <c r="C1291" s="391"/>
      <c r="D1291"/>
    </row>
    <row r="1292" spans="1:4" ht="14.25">
      <c r="A1292" s="73" t="s">
        <v>913</v>
      </c>
      <c r="B1292" s="391"/>
      <c r="C1292" s="391"/>
      <c r="D1292"/>
    </row>
    <row r="1293" spans="1:4" ht="15.75" thickBot="1">
      <c r="A1293" s="215" t="s">
        <v>576</v>
      </c>
      <c r="B1293" s="424">
        <f>B1288+B1289-B1291</f>
        <v>0</v>
      </c>
      <c r="C1293" s="424">
        <f>C1288+C1289-C1291</f>
        <v>0</v>
      </c>
      <c r="D1293"/>
    </row>
    <row r="1294" spans="1:4" ht="14.25">
      <c r="A1294" s="387"/>
      <c r="B1294" s="385"/>
      <c r="C1294" s="386"/>
      <c r="D1294"/>
    </row>
    <row r="1295" spans="1:7" ht="14.25">
      <c r="A1295" s="387"/>
      <c r="B1295" s="385"/>
      <c r="C1295" s="386"/>
      <c r="D1295" s="290"/>
      <c r="E1295" s="290"/>
      <c r="F1295" s="566"/>
      <c r="G1295" s="290"/>
    </row>
    <row r="1296" spans="1:4" ht="15.75" thickBot="1">
      <c r="A1296" s="216" t="s">
        <v>583</v>
      </c>
      <c r="B1296" s="430"/>
      <c r="C1296" s="430"/>
      <c r="D1296"/>
    </row>
    <row r="1297" spans="1:6" s="472" customFormat="1" ht="15">
      <c r="A1297" s="470" t="s">
        <v>662</v>
      </c>
      <c r="B1297" s="467">
        <v>2002</v>
      </c>
      <c r="C1297" s="467">
        <v>2001</v>
      </c>
      <c r="F1297" s="565"/>
    </row>
    <row r="1298" spans="1:4" ht="14.25">
      <c r="A1298" s="73" t="s">
        <v>584</v>
      </c>
      <c r="B1298" s="391">
        <f>B1299+B1302</f>
        <v>0</v>
      </c>
      <c r="C1298" s="391">
        <f>C1299+C1302</f>
        <v>50</v>
      </c>
      <c r="D1298"/>
    </row>
    <row r="1299" spans="1:4" ht="14.25">
      <c r="A1299" s="73" t="s">
        <v>586</v>
      </c>
      <c r="B1299" s="391">
        <f>B1300+B1301</f>
        <v>0</v>
      </c>
      <c r="C1299" s="391">
        <f>C1300+C1301</f>
        <v>0</v>
      </c>
      <c r="D1299"/>
    </row>
    <row r="1300" spans="1:4" ht="14.25">
      <c r="A1300" s="73" t="s">
        <v>537</v>
      </c>
      <c r="B1300" s="391"/>
      <c r="C1300" s="391"/>
      <c r="D1300"/>
    </row>
    <row r="1301" spans="1:4" ht="14.25">
      <c r="A1301" s="73" t="s">
        <v>538</v>
      </c>
      <c r="B1301" s="391"/>
      <c r="C1301" s="391"/>
      <c r="D1301"/>
    </row>
    <row r="1302" spans="1:7" s="290" customFormat="1" ht="14.25">
      <c r="A1302" s="73" t="s">
        <v>587</v>
      </c>
      <c r="B1302" s="391">
        <f>SUM(B1303:B1306)</f>
        <v>0</v>
      </c>
      <c r="C1302" s="391">
        <f>SUM(C1303:C1306)</f>
        <v>50</v>
      </c>
      <c r="D1302"/>
      <c r="E1302"/>
      <c r="F1302" s="342"/>
      <c r="G1302"/>
    </row>
    <row r="1303" spans="1:4" ht="14.25">
      <c r="A1303" s="73" t="s">
        <v>539</v>
      </c>
      <c r="B1303" s="391"/>
      <c r="C1303" s="391"/>
      <c r="D1303"/>
    </row>
    <row r="1304" spans="1:4" ht="14.25">
      <c r="A1304" s="73" t="s">
        <v>540</v>
      </c>
      <c r="B1304" s="391">
        <v>0</v>
      </c>
      <c r="C1304" s="391"/>
      <c r="D1304"/>
    </row>
    <row r="1305" spans="1:4" ht="14.25">
      <c r="A1305" s="73" t="s">
        <v>541</v>
      </c>
      <c r="B1305" s="391"/>
      <c r="C1305" s="391"/>
      <c r="D1305"/>
    </row>
    <row r="1306" spans="1:4" ht="14.25">
      <c r="A1306" s="73" t="s">
        <v>136</v>
      </c>
      <c r="B1306" s="391"/>
      <c r="C1306" s="391">
        <v>50</v>
      </c>
      <c r="D1306"/>
    </row>
    <row r="1307" spans="1:4" ht="14.25">
      <c r="A1307" s="73" t="s">
        <v>585</v>
      </c>
      <c r="B1307" s="391">
        <f>B1308+B1309</f>
        <v>0</v>
      </c>
      <c r="C1307" s="391">
        <f>C1308+C1309</f>
        <v>0</v>
      </c>
      <c r="D1307"/>
    </row>
    <row r="1308" spans="1:4" ht="14.25">
      <c r="A1308" s="73" t="s">
        <v>586</v>
      </c>
      <c r="B1308" s="391"/>
      <c r="C1308" s="391"/>
      <c r="D1308"/>
    </row>
    <row r="1309" spans="1:4" ht="14.25">
      <c r="A1309" s="73" t="s">
        <v>587</v>
      </c>
      <c r="B1309" s="391"/>
      <c r="C1309" s="391"/>
      <c r="D1309"/>
    </row>
    <row r="1310" spans="1:4" ht="14.25">
      <c r="A1310" s="73" t="s">
        <v>137</v>
      </c>
      <c r="B1310" s="456"/>
      <c r="C1310" s="456"/>
      <c r="D1310"/>
    </row>
    <row r="1311" spans="1:4" ht="15.75" thickBot="1">
      <c r="A1311" s="215" t="s">
        <v>665</v>
      </c>
      <c r="B1311" s="424">
        <f>B1307+B1298</f>
        <v>0</v>
      </c>
      <c r="C1311" s="424">
        <f>C1307+C1298</f>
        <v>50</v>
      </c>
      <c r="D1311"/>
    </row>
    <row r="1312" spans="1:4" ht="14.25">
      <c r="A1312" s="387"/>
      <c r="B1312" s="385"/>
      <c r="C1312" s="386"/>
      <c r="D1312"/>
    </row>
    <row r="1313" spans="1:4" ht="14.25">
      <c r="A1313" s="387"/>
      <c r="B1313" s="385"/>
      <c r="C1313" s="386"/>
      <c r="D1313"/>
    </row>
    <row r="1314" spans="1:7" s="290" customFormat="1" ht="15">
      <c r="A1314" s="216" t="s">
        <v>589</v>
      </c>
      <c r="B1314" s="404"/>
      <c r="C1314" s="404"/>
      <c r="D1314"/>
      <c r="E1314"/>
      <c r="F1314" s="342"/>
      <c r="G1314"/>
    </row>
    <row r="1315" spans="1:4" ht="15">
      <c r="A1315" s="216" t="s">
        <v>791</v>
      </c>
      <c r="B1315" s="404"/>
      <c r="C1315" s="404"/>
      <c r="D1315"/>
    </row>
    <row r="1316" spans="1:4" ht="14.25">
      <c r="A1316" s="387"/>
      <c r="B1316" s="404"/>
      <c r="C1316" s="404"/>
      <c r="D1316"/>
    </row>
    <row r="1317" spans="1:4" ht="42.75">
      <c r="A1317" s="449" t="s">
        <v>588</v>
      </c>
      <c r="B1317" s="404"/>
      <c r="C1317" s="404"/>
      <c r="D1317"/>
    </row>
    <row r="1318" spans="1:4" ht="14.25">
      <c r="A1318" s="387"/>
      <c r="B1318" s="404"/>
      <c r="C1318" s="404"/>
      <c r="D1318"/>
    </row>
    <row r="1319" spans="1:4" ht="14.25">
      <c r="A1319" s="387"/>
      <c r="B1319" s="385"/>
      <c r="C1319" s="386"/>
      <c r="D1319"/>
    </row>
    <row r="1320" spans="1:4" ht="15.75" thickBot="1">
      <c r="A1320" s="216" t="s">
        <v>590</v>
      </c>
      <c r="B1320" s="404"/>
      <c r="C1320" s="404"/>
      <c r="D1320"/>
    </row>
    <row r="1321" spans="1:6" s="472" customFormat="1" ht="30">
      <c r="A1321" s="470" t="s">
        <v>473</v>
      </c>
      <c r="B1321" s="467">
        <v>2002</v>
      </c>
      <c r="C1321" s="467">
        <v>2001</v>
      </c>
      <c r="F1321" s="565"/>
    </row>
    <row r="1322" spans="1:4" ht="14.25">
      <c r="A1322" s="73" t="s">
        <v>474</v>
      </c>
      <c r="B1322" s="391">
        <f>SUM(B1323:B1327)</f>
        <v>0</v>
      </c>
      <c r="C1322" s="391">
        <f>SUM(C1323:C1327)</f>
        <v>0</v>
      </c>
      <c r="D1322"/>
    </row>
    <row r="1323" spans="1:4" ht="14.25">
      <c r="A1323" s="73" t="s">
        <v>23</v>
      </c>
      <c r="B1323" s="391"/>
      <c r="C1323" s="391"/>
      <c r="D1323"/>
    </row>
    <row r="1324" spans="1:4" ht="14.25">
      <c r="A1324" s="73" t="s">
        <v>24</v>
      </c>
      <c r="B1324" s="391"/>
      <c r="C1324" s="391"/>
      <c r="D1324"/>
    </row>
    <row r="1325" spans="1:4" ht="14.25">
      <c r="A1325" s="73" t="s">
        <v>25</v>
      </c>
      <c r="B1325" s="391"/>
      <c r="C1325" s="391"/>
      <c r="D1325"/>
    </row>
    <row r="1326" spans="1:4" ht="14.25">
      <c r="A1326" s="73" t="s">
        <v>26</v>
      </c>
      <c r="B1326" s="391"/>
      <c r="C1326" s="391"/>
      <c r="D1326"/>
    </row>
    <row r="1327" spans="1:4" ht="14.25">
      <c r="A1327" s="73" t="s">
        <v>27</v>
      </c>
      <c r="B1327" s="391"/>
      <c r="C1327" s="391"/>
      <c r="D1327"/>
    </row>
    <row r="1328" spans="1:4" ht="14.25">
      <c r="A1328" s="73" t="s">
        <v>475</v>
      </c>
      <c r="B1328" s="391">
        <f>B1329+B1335</f>
        <v>0</v>
      </c>
      <c r="C1328" s="391">
        <f>C1329+C1335</f>
        <v>0</v>
      </c>
      <c r="D1328"/>
    </row>
    <row r="1329" spans="1:7" ht="14.25">
      <c r="A1329" s="73" t="s">
        <v>138</v>
      </c>
      <c r="B1329" s="391">
        <f>SUM(B1330:B1334)</f>
        <v>0</v>
      </c>
      <c r="C1329" s="391">
        <f>SUM(C1330:C1334)</f>
        <v>0</v>
      </c>
      <c r="D1329" s="290"/>
      <c r="E1329" s="290"/>
      <c r="F1329" s="566"/>
      <c r="G1329" s="290"/>
    </row>
    <row r="1330" spans="1:4" ht="14.25">
      <c r="A1330" s="73" t="s">
        <v>476</v>
      </c>
      <c r="B1330" s="391"/>
      <c r="C1330" s="391"/>
      <c r="D1330"/>
    </row>
    <row r="1331" spans="1:4" ht="14.25">
      <c r="A1331" s="73" t="s">
        <v>477</v>
      </c>
      <c r="B1331" s="391"/>
      <c r="C1331" s="391"/>
      <c r="D1331"/>
    </row>
    <row r="1332" spans="1:4" ht="14.25">
      <c r="A1332" s="73" t="s">
        <v>478</v>
      </c>
      <c r="B1332" s="391"/>
      <c r="C1332" s="391"/>
      <c r="D1332"/>
    </row>
    <row r="1333" spans="1:4" ht="14.25">
      <c r="A1333" s="73" t="s">
        <v>479</v>
      </c>
      <c r="B1333" s="391"/>
      <c r="C1333" s="391"/>
      <c r="D1333"/>
    </row>
    <row r="1334" spans="1:4" ht="14.25">
      <c r="A1334" s="73" t="s">
        <v>480</v>
      </c>
      <c r="B1334" s="391"/>
      <c r="C1334" s="391"/>
      <c r="D1334"/>
    </row>
    <row r="1335" spans="1:7" s="290" customFormat="1" ht="14.25">
      <c r="A1335" s="73" t="s">
        <v>936</v>
      </c>
      <c r="B1335" s="391">
        <f>SUM(B1336:B1340)</f>
        <v>0</v>
      </c>
      <c r="C1335" s="391">
        <f>SUM(C1336:C1340)</f>
        <v>0</v>
      </c>
      <c r="D1335"/>
      <c r="E1335"/>
      <c r="F1335" s="342"/>
      <c r="G1335"/>
    </row>
    <row r="1336" spans="1:4" ht="14.25">
      <c r="A1336" s="73" t="s">
        <v>476</v>
      </c>
      <c r="B1336" s="391"/>
      <c r="C1336" s="391"/>
      <c r="D1336"/>
    </row>
    <row r="1337" spans="1:4" ht="14.25">
      <c r="A1337" s="73" t="s">
        <v>477</v>
      </c>
      <c r="B1337" s="391"/>
      <c r="C1337" s="391"/>
      <c r="D1337"/>
    </row>
    <row r="1338" spans="1:4" ht="14.25">
      <c r="A1338" s="73" t="s">
        <v>478</v>
      </c>
      <c r="B1338" s="391"/>
      <c r="C1338" s="391"/>
      <c r="D1338"/>
    </row>
    <row r="1339" spans="1:4" ht="14.25">
      <c r="A1339" s="73" t="s">
        <v>479</v>
      </c>
      <c r="B1339" s="391"/>
      <c r="C1339" s="391"/>
      <c r="D1339"/>
    </row>
    <row r="1340" spans="1:4" ht="14.25">
      <c r="A1340" s="73" t="s">
        <v>480</v>
      </c>
      <c r="B1340" s="391"/>
      <c r="C1340" s="391"/>
      <c r="D1340"/>
    </row>
    <row r="1341" spans="1:4" ht="14.25">
      <c r="A1341" s="73" t="s">
        <v>936</v>
      </c>
      <c r="B1341" s="391"/>
      <c r="C1341" s="391"/>
      <c r="D1341"/>
    </row>
    <row r="1342" spans="1:4" ht="15.75" thickBot="1">
      <c r="A1342" s="215" t="s">
        <v>481</v>
      </c>
      <c r="B1342" s="424">
        <f>B1322+B1328</f>
        <v>0</v>
      </c>
      <c r="C1342" s="424">
        <f>C1322+C1328</f>
        <v>0</v>
      </c>
      <c r="D1342"/>
    </row>
    <row r="1343" spans="1:4" ht="14.25">
      <c r="A1343" s="387"/>
      <c r="B1343" s="385"/>
      <c r="C1343" s="386"/>
      <c r="D1343"/>
    </row>
    <row r="1344" spans="1:4" ht="14.25">
      <c r="A1344" s="387"/>
      <c r="B1344" s="385"/>
      <c r="C1344" s="386"/>
      <c r="D1344"/>
    </row>
    <row r="1345" spans="1:4" ht="15.75" thickBot="1">
      <c r="A1345" s="216" t="s">
        <v>482</v>
      </c>
      <c r="B1345" s="404"/>
      <c r="C1345" s="404"/>
      <c r="D1345"/>
    </row>
    <row r="1346" spans="1:6" s="472" customFormat="1" ht="30">
      <c r="A1346" s="470" t="s">
        <v>732</v>
      </c>
      <c r="B1346" s="467">
        <v>2002</v>
      </c>
      <c r="C1346" s="467">
        <v>2001</v>
      </c>
      <c r="F1346" s="565"/>
    </row>
    <row r="1347" spans="1:4" ht="14.25">
      <c r="A1347" s="73" t="s">
        <v>483</v>
      </c>
      <c r="B1347" s="391">
        <f>B1348</f>
        <v>0</v>
      </c>
      <c r="C1347" s="391">
        <f>C1348</f>
        <v>0</v>
      </c>
      <c r="D1347"/>
    </row>
    <row r="1348" spans="1:4" ht="14.25">
      <c r="A1348" s="73" t="s">
        <v>490</v>
      </c>
      <c r="B1348" s="391"/>
      <c r="C1348" s="391"/>
      <c r="D1348"/>
    </row>
    <row r="1349" spans="1:4" ht="14.25">
      <c r="A1349" s="73" t="s">
        <v>491</v>
      </c>
      <c r="B1349" s="391"/>
      <c r="C1349" s="391"/>
      <c r="D1349"/>
    </row>
    <row r="1350" spans="1:4" ht="14.25">
      <c r="A1350" s="73" t="s">
        <v>492</v>
      </c>
      <c r="B1350" s="391"/>
      <c r="C1350" s="391"/>
      <c r="D1350"/>
    </row>
    <row r="1351" spans="1:4" ht="14.25">
      <c r="A1351" s="73" t="s">
        <v>493</v>
      </c>
      <c r="B1351" s="391"/>
      <c r="C1351" s="391"/>
      <c r="D1351"/>
    </row>
    <row r="1352" spans="1:4" ht="14.25">
      <c r="A1352" s="73" t="s">
        <v>494</v>
      </c>
      <c r="B1352" s="391"/>
      <c r="C1352" s="391"/>
      <c r="D1352"/>
    </row>
    <row r="1353" spans="1:4" ht="14.25">
      <c r="A1353" s="73" t="s">
        <v>475</v>
      </c>
      <c r="B1353" s="391">
        <f>B1354+B1360</f>
        <v>0</v>
      </c>
      <c r="C1353" s="391">
        <f>C1354+C1360</f>
        <v>2000</v>
      </c>
      <c r="D1353"/>
    </row>
    <row r="1354" spans="1:7" ht="14.25">
      <c r="A1354" s="73" t="s">
        <v>138</v>
      </c>
      <c r="B1354" s="391">
        <f>SUM(B1355:B1359)</f>
        <v>0</v>
      </c>
      <c r="C1354" s="391">
        <f>SUM(C1355:C1359)</f>
        <v>2000</v>
      </c>
      <c r="D1354" s="290"/>
      <c r="E1354" s="290"/>
      <c r="F1354" s="566"/>
      <c r="G1354" s="290"/>
    </row>
    <row r="1355" spans="1:4" ht="14.25">
      <c r="A1355" s="73" t="s">
        <v>484</v>
      </c>
      <c r="B1355" s="391"/>
      <c r="C1355" s="391">
        <v>2000</v>
      </c>
      <c r="D1355"/>
    </row>
    <row r="1356" spans="1:4" ht="14.25">
      <c r="A1356" s="73" t="s">
        <v>485</v>
      </c>
      <c r="B1356" s="391"/>
      <c r="C1356" s="391"/>
      <c r="D1356"/>
    </row>
    <row r="1357" spans="1:4" ht="14.25">
      <c r="A1357" s="73" t="s">
        <v>486</v>
      </c>
      <c r="B1357" s="391"/>
      <c r="C1357" s="391"/>
      <c r="D1357"/>
    </row>
    <row r="1358" spans="1:4" ht="14.25">
      <c r="A1358" s="73" t="s">
        <v>487</v>
      </c>
      <c r="B1358" s="391"/>
      <c r="C1358" s="391"/>
      <c r="D1358"/>
    </row>
    <row r="1359" spans="1:4" ht="14.25">
      <c r="A1359" s="73" t="s">
        <v>488</v>
      </c>
      <c r="B1359" s="391"/>
      <c r="C1359" s="391"/>
      <c r="D1359"/>
    </row>
    <row r="1360" spans="1:7" s="290" customFormat="1" ht="14.25">
      <c r="A1360" s="73" t="s">
        <v>936</v>
      </c>
      <c r="B1360" s="391">
        <f>SUM(B1361:B1365)</f>
        <v>0</v>
      </c>
      <c r="C1360" s="391">
        <f>SUM(C1361:C1365)</f>
        <v>0</v>
      </c>
      <c r="D1360"/>
      <c r="E1360"/>
      <c r="F1360" s="342"/>
      <c r="G1360"/>
    </row>
    <row r="1361" spans="1:4" ht="14.25">
      <c r="A1361" s="73" t="s">
        <v>484</v>
      </c>
      <c r="B1361" s="391"/>
      <c r="C1361" s="391"/>
      <c r="D1361"/>
    </row>
    <row r="1362" spans="1:4" ht="14.25">
      <c r="A1362" s="73" t="s">
        <v>485</v>
      </c>
      <c r="B1362" s="391"/>
      <c r="C1362" s="391"/>
      <c r="D1362"/>
    </row>
    <row r="1363" spans="1:4" ht="14.25">
      <c r="A1363" s="73" t="s">
        <v>486</v>
      </c>
      <c r="B1363" s="391"/>
      <c r="C1363" s="391"/>
      <c r="D1363"/>
    </row>
    <row r="1364" spans="1:4" ht="14.25">
      <c r="A1364" s="73" t="s">
        <v>487</v>
      </c>
      <c r="B1364" s="391"/>
      <c r="C1364" s="391"/>
      <c r="D1364"/>
    </row>
    <row r="1365" spans="1:4" ht="14.25">
      <c r="A1365" s="73" t="s">
        <v>488</v>
      </c>
      <c r="B1365" s="391"/>
      <c r="C1365" s="391"/>
      <c r="D1365"/>
    </row>
    <row r="1366" spans="1:4" ht="14.25">
      <c r="A1366" s="73" t="s">
        <v>936</v>
      </c>
      <c r="B1366" s="391"/>
      <c r="C1366" s="391"/>
      <c r="D1366"/>
    </row>
    <row r="1367" spans="1:4" ht="15.75" thickBot="1">
      <c r="A1367" s="215" t="s">
        <v>489</v>
      </c>
      <c r="B1367" s="424">
        <f>B1347+B1353</f>
        <v>0</v>
      </c>
      <c r="C1367" s="424">
        <f>C1347+C1353</f>
        <v>2000</v>
      </c>
      <c r="D1367"/>
    </row>
    <row r="1368" spans="1:4" ht="14.25">
      <c r="A1368" s="387"/>
      <c r="B1368" s="385"/>
      <c r="C1368" s="386"/>
      <c r="D1368" s="386"/>
    </row>
    <row r="1369" spans="1:4" ht="15">
      <c r="A1369" s="274" t="s">
        <v>450</v>
      </c>
      <c r="B1369" s="412"/>
      <c r="C1369" s="413"/>
      <c r="D1369" s="386"/>
    </row>
    <row r="1370" spans="1:4" ht="14.25">
      <c r="A1370" s="411"/>
      <c r="B1370" s="412"/>
      <c r="C1370" s="413"/>
      <c r="D1370" s="386"/>
    </row>
    <row r="1371" spans="1:4" ht="15.75" thickBot="1">
      <c r="A1371" s="216" t="s">
        <v>495</v>
      </c>
      <c r="B1371" s="412"/>
      <c r="C1371" s="413"/>
      <c r="D1371" s="386"/>
    </row>
    <row r="1372" spans="1:6" s="472" customFormat="1" ht="30">
      <c r="A1372" s="466" t="s">
        <v>997</v>
      </c>
      <c r="B1372" s="484"/>
      <c r="C1372" s="467">
        <v>2002</v>
      </c>
      <c r="D1372" s="468">
        <v>2001</v>
      </c>
      <c r="F1372" s="565"/>
    </row>
    <row r="1373" spans="1:4" ht="15">
      <c r="A1373" s="217" t="s">
        <v>140</v>
      </c>
      <c r="B1373" s="450"/>
      <c r="C1373" s="389">
        <f>C1374</f>
        <v>25</v>
      </c>
      <c r="D1373" s="389">
        <f>D1374</f>
        <v>56</v>
      </c>
    </row>
    <row r="1374" spans="1:4" ht="14.25">
      <c r="A1374" s="217" t="s">
        <v>542</v>
      </c>
      <c r="B1374" s="450"/>
      <c r="C1374" s="391">
        <v>25</v>
      </c>
      <c r="D1374" s="392">
        <v>56</v>
      </c>
    </row>
    <row r="1375" spans="1:4" ht="14.25">
      <c r="A1375" s="217" t="s">
        <v>733</v>
      </c>
      <c r="B1375" s="450"/>
      <c r="C1375" s="391"/>
      <c r="D1375" s="392"/>
    </row>
    <row r="1376" spans="1:4" ht="14.25">
      <c r="A1376" s="217" t="s">
        <v>542</v>
      </c>
      <c r="B1376" s="450"/>
      <c r="C1376" s="391"/>
      <c r="D1376" s="392"/>
    </row>
    <row r="1377" spans="1:4" ht="15">
      <c r="A1377" s="270" t="s">
        <v>999</v>
      </c>
      <c r="B1377" s="450"/>
      <c r="C1377" s="389">
        <f>C1373+C1375</f>
        <v>25</v>
      </c>
      <c r="D1377" s="390">
        <f>D1373+D1375</f>
        <v>56</v>
      </c>
    </row>
    <row r="1378" spans="1:4" ht="15" thickBot="1">
      <c r="A1378" s="271" t="s">
        <v>1000</v>
      </c>
      <c r="B1378" s="451"/>
      <c r="C1378" s="422">
        <f>C1374+C1376</f>
        <v>25</v>
      </c>
      <c r="D1378" s="423">
        <f>D1374+D1376</f>
        <v>56</v>
      </c>
    </row>
    <row r="1379" spans="1:8" ht="14.25">
      <c r="A1379" s="387"/>
      <c r="B1379" s="412"/>
      <c r="C1379" s="404"/>
      <c r="D1379" s="404"/>
      <c r="E1379" s="290"/>
      <c r="F1379" s="566"/>
      <c r="G1379" s="290"/>
      <c r="H1379" s="290"/>
    </row>
    <row r="1380" spans="1:4" ht="15.75" thickBot="1">
      <c r="A1380" s="216" t="s">
        <v>1001</v>
      </c>
      <c r="B1380" s="385"/>
      <c r="C1380" s="404"/>
      <c r="D1380" s="404"/>
    </row>
    <row r="1381" spans="1:6" s="472" customFormat="1" ht="30">
      <c r="A1381" s="466" t="s">
        <v>1002</v>
      </c>
      <c r="B1381" s="484"/>
      <c r="C1381" s="467">
        <v>2002</v>
      </c>
      <c r="D1381" s="468">
        <v>2001</v>
      </c>
      <c r="F1381" s="565"/>
    </row>
    <row r="1382" spans="1:4" ht="14.25">
      <c r="A1382" s="217" t="s">
        <v>1003</v>
      </c>
      <c r="B1382" s="450"/>
      <c r="C1382" s="405">
        <v>25</v>
      </c>
      <c r="D1382" s="409">
        <f>D1383+D1385</f>
        <v>56</v>
      </c>
    </row>
    <row r="1383" spans="1:4" ht="14.25">
      <c r="A1383" s="217" t="s">
        <v>734</v>
      </c>
      <c r="B1383" s="450"/>
      <c r="C1383" s="405">
        <v>25</v>
      </c>
      <c r="D1383" s="409">
        <v>56</v>
      </c>
    </row>
    <row r="1384" spans="1:4" ht="14.25">
      <c r="A1384" s="217" t="s">
        <v>1004</v>
      </c>
      <c r="B1384" s="450"/>
      <c r="C1384" s="405">
        <v>25</v>
      </c>
      <c r="D1384" s="409">
        <v>56</v>
      </c>
    </row>
    <row r="1385" spans="1:8" s="290" customFormat="1" ht="14.25">
      <c r="A1385" s="217" t="s">
        <v>733</v>
      </c>
      <c r="B1385" s="450"/>
      <c r="C1385" s="405"/>
      <c r="D1385" s="409"/>
      <c r="E1385"/>
      <c r="F1385" s="342"/>
      <c r="G1385"/>
      <c r="H1385"/>
    </row>
    <row r="1386" spans="1:4" ht="14.25">
      <c r="A1386" s="217" t="s">
        <v>1004</v>
      </c>
      <c r="B1386" s="450"/>
      <c r="C1386" s="405"/>
      <c r="D1386" s="409"/>
    </row>
    <row r="1387" spans="1:8" ht="14.25">
      <c r="A1387" s="217" t="s">
        <v>1005</v>
      </c>
      <c r="B1387" s="450"/>
      <c r="C1387" s="405">
        <f>C1388+C1390</f>
        <v>0</v>
      </c>
      <c r="D1387" s="409">
        <f>D1388+D1390</f>
        <v>0</v>
      </c>
      <c r="E1387" s="290"/>
      <c r="F1387" s="566"/>
      <c r="G1387" s="290"/>
      <c r="H1387" s="290"/>
    </row>
    <row r="1388" spans="1:4" ht="14.25">
      <c r="A1388" s="217" t="s">
        <v>734</v>
      </c>
      <c r="B1388" s="450"/>
      <c r="C1388" s="405"/>
      <c r="D1388" s="409"/>
    </row>
    <row r="1389" spans="1:4" ht="14.25">
      <c r="A1389" s="217" t="s">
        <v>1004</v>
      </c>
      <c r="B1389" s="450"/>
      <c r="C1389" s="405"/>
      <c r="D1389" s="409"/>
    </row>
    <row r="1390" spans="1:4" ht="14.25">
      <c r="A1390" s="217" t="s">
        <v>733</v>
      </c>
      <c r="B1390" s="450"/>
      <c r="C1390" s="405"/>
      <c r="D1390" s="409"/>
    </row>
    <row r="1391" spans="1:4" ht="14.25">
      <c r="A1391" s="217" t="s">
        <v>1004</v>
      </c>
      <c r="B1391" s="450"/>
      <c r="C1391" s="405"/>
      <c r="D1391" s="409"/>
    </row>
    <row r="1392" spans="1:4" ht="15">
      <c r="A1392" s="270" t="s">
        <v>999</v>
      </c>
      <c r="B1392" s="450"/>
      <c r="C1392" s="407">
        <f>C1387+C1382</f>
        <v>25</v>
      </c>
      <c r="D1392" s="408">
        <f>D1387+D1382</f>
        <v>56</v>
      </c>
    </row>
    <row r="1393" spans="1:8" s="290" customFormat="1" ht="15" thickBot="1">
      <c r="A1393" s="271" t="s">
        <v>1000</v>
      </c>
      <c r="B1393" s="451"/>
      <c r="C1393" s="410">
        <f>C1384+C1386+C1389+C1391</f>
        <v>25</v>
      </c>
      <c r="D1393" s="452">
        <f>D1384+D1386+D1389+D1391</f>
        <v>56</v>
      </c>
      <c r="E1393"/>
      <c r="F1393" s="342"/>
      <c r="G1393"/>
      <c r="H1393"/>
    </row>
    <row r="1394" spans="1:4" ht="14.25">
      <c r="A1394" s="272"/>
      <c r="B1394" s="412"/>
      <c r="C1394" s="453"/>
      <c r="D1394" s="453"/>
    </row>
    <row r="1395" spans="1:4" ht="14.25">
      <c r="A1395" s="387"/>
      <c r="B1395" s="385"/>
      <c r="C1395" s="404"/>
      <c r="D1395" s="404"/>
    </row>
    <row r="1396" spans="1:4" ht="15.75" thickBot="1">
      <c r="A1396" s="216" t="s">
        <v>1006</v>
      </c>
      <c r="B1396" s="385"/>
      <c r="C1396" s="404"/>
      <c r="D1396" s="404"/>
    </row>
    <row r="1397" spans="1:6" s="472" customFormat="1" ht="30">
      <c r="A1397" s="466" t="s">
        <v>1007</v>
      </c>
      <c r="B1397" s="484"/>
      <c r="C1397" s="467">
        <v>2002</v>
      </c>
      <c r="D1397" s="468">
        <v>2001</v>
      </c>
      <c r="F1397" s="565"/>
    </row>
    <row r="1398" spans="1:4" ht="14.25">
      <c r="A1398" s="217" t="s">
        <v>735</v>
      </c>
      <c r="B1398" s="450"/>
      <c r="C1398" s="391"/>
      <c r="D1398" s="392"/>
    </row>
    <row r="1399" spans="1:4" ht="14.25">
      <c r="A1399" s="217" t="s">
        <v>998</v>
      </c>
      <c r="B1399" s="450"/>
      <c r="C1399" s="391"/>
      <c r="D1399" s="392"/>
    </row>
    <row r="1400" spans="1:4" ht="14.25">
      <c r="A1400" s="217" t="s">
        <v>736</v>
      </c>
      <c r="B1400" s="450"/>
      <c r="C1400" s="391"/>
      <c r="D1400" s="392"/>
    </row>
    <row r="1401" spans="1:4" ht="14.25">
      <c r="A1401" s="217" t="s">
        <v>998</v>
      </c>
      <c r="B1401" s="450"/>
      <c r="C1401" s="391"/>
      <c r="D1401" s="392"/>
    </row>
    <row r="1402" spans="1:4" ht="15">
      <c r="A1402" s="270" t="s">
        <v>1008</v>
      </c>
      <c r="B1402" s="450"/>
      <c r="C1402" s="389">
        <f>C1398+C1400</f>
        <v>0</v>
      </c>
      <c r="D1402" s="390">
        <f>D1398+D1400</f>
        <v>0</v>
      </c>
    </row>
    <row r="1403" spans="1:4" ht="15" thickBot="1">
      <c r="A1403" s="271" t="s">
        <v>1000</v>
      </c>
      <c r="B1403" s="451"/>
      <c r="C1403" s="422">
        <f>C1399+C1401</f>
        <v>0</v>
      </c>
      <c r="D1403" s="423">
        <f>D1399+D1401</f>
        <v>0</v>
      </c>
    </row>
    <row r="1404" spans="1:8" ht="14.25">
      <c r="A1404" s="387"/>
      <c r="B1404" s="385"/>
      <c r="C1404" s="404"/>
      <c r="D1404" s="404"/>
      <c r="E1404" s="290"/>
      <c r="F1404" s="566"/>
      <c r="G1404" s="290"/>
      <c r="H1404" s="290"/>
    </row>
    <row r="1405" spans="1:4" ht="15.75" thickBot="1">
      <c r="A1405" s="216" t="s">
        <v>1009</v>
      </c>
      <c r="B1405" s="385"/>
      <c r="C1405" s="404"/>
      <c r="D1405" s="404"/>
    </row>
    <row r="1406" spans="1:6" s="472" customFormat="1" ht="30">
      <c r="A1406" s="466" t="s">
        <v>1010</v>
      </c>
      <c r="B1406" s="484"/>
      <c r="C1406" s="467">
        <v>2002</v>
      </c>
      <c r="D1406" s="468">
        <v>2001</v>
      </c>
      <c r="F1406" s="565"/>
    </row>
    <row r="1407" spans="1:4" ht="15">
      <c r="A1407" s="217" t="s">
        <v>1003</v>
      </c>
      <c r="B1407" s="450"/>
      <c r="C1407" s="389">
        <f>C1409+C1411</f>
        <v>0</v>
      </c>
      <c r="D1407" s="390">
        <v>0</v>
      </c>
    </row>
    <row r="1408" spans="1:4" ht="14.25">
      <c r="A1408" s="217" t="s">
        <v>1000</v>
      </c>
      <c r="B1408" s="450"/>
      <c r="C1408" s="391">
        <f>C1410+C1412</f>
        <v>0</v>
      </c>
      <c r="D1408" s="392">
        <f>D1410+D1412</f>
        <v>0</v>
      </c>
    </row>
    <row r="1409" spans="1:4" ht="14.25">
      <c r="A1409" s="217" t="s">
        <v>735</v>
      </c>
      <c r="B1409" s="450"/>
      <c r="C1409" s="391"/>
      <c r="D1409" s="392"/>
    </row>
    <row r="1410" spans="1:8" s="290" customFormat="1" ht="14.25">
      <c r="A1410" s="217" t="s">
        <v>998</v>
      </c>
      <c r="B1410" s="450"/>
      <c r="C1410" s="391"/>
      <c r="D1410" s="392"/>
      <c r="E1410"/>
      <c r="F1410" s="342"/>
      <c r="G1410"/>
      <c r="H1410"/>
    </row>
    <row r="1411" spans="1:4" ht="14.25">
      <c r="A1411" s="217" t="s">
        <v>736</v>
      </c>
      <c r="B1411" s="450"/>
      <c r="C1411" s="391"/>
      <c r="D1411" s="392"/>
    </row>
    <row r="1412" spans="1:4" ht="14.25">
      <c r="A1412" s="217" t="s">
        <v>998</v>
      </c>
      <c r="B1412" s="450"/>
      <c r="C1412" s="391"/>
      <c r="D1412" s="392"/>
    </row>
    <row r="1413" spans="1:4" ht="15">
      <c r="A1413" s="217" t="s">
        <v>1005</v>
      </c>
      <c r="B1413" s="450"/>
      <c r="C1413" s="389">
        <f>C1415+C1417</f>
        <v>0</v>
      </c>
      <c r="D1413" s="390">
        <f>D1415+D1417</f>
        <v>0</v>
      </c>
    </row>
    <row r="1414" spans="1:4" ht="14.25">
      <c r="A1414" s="217" t="s">
        <v>1000</v>
      </c>
      <c r="B1414" s="450"/>
      <c r="C1414" s="391">
        <f>C1416+C1418</f>
        <v>0</v>
      </c>
      <c r="D1414" s="392">
        <f>D1416+D1418</f>
        <v>0</v>
      </c>
    </row>
    <row r="1415" spans="1:4" ht="14.25">
      <c r="A1415" s="217" t="s">
        <v>735</v>
      </c>
      <c r="B1415" s="450"/>
      <c r="C1415" s="391"/>
      <c r="D1415" s="392"/>
    </row>
    <row r="1416" spans="1:4" ht="14.25">
      <c r="A1416" s="217" t="s">
        <v>998</v>
      </c>
      <c r="B1416" s="450"/>
      <c r="C1416" s="391"/>
      <c r="D1416" s="392"/>
    </row>
    <row r="1417" spans="1:4" ht="14.25">
      <c r="A1417" s="217" t="s">
        <v>736</v>
      </c>
      <c r="B1417" s="450"/>
      <c r="C1417" s="391"/>
      <c r="D1417" s="392"/>
    </row>
    <row r="1418" spans="1:4" ht="14.25">
      <c r="A1418" s="217" t="s">
        <v>998</v>
      </c>
      <c r="B1418" s="450"/>
      <c r="C1418" s="391"/>
      <c r="D1418" s="392"/>
    </row>
    <row r="1419" spans="1:4" ht="15">
      <c r="A1419" s="270" t="s">
        <v>1008</v>
      </c>
      <c r="B1419" s="454"/>
      <c r="C1419" s="389">
        <f>C1413+C1407</f>
        <v>0</v>
      </c>
      <c r="D1419" s="390">
        <v>0</v>
      </c>
    </row>
    <row r="1420" spans="1:4" ht="15" thickBot="1">
      <c r="A1420" s="271" t="s">
        <v>1000</v>
      </c>
      <c r="B1420" s="451"/>
      <c r="C1420" s="422"/>
      <c r="D1420" s="423"/>
    </row>
    <row r="1421" spans="1:4" ht="14.25">
      <c r="A1421" s="272"/>
      <c r="B1421" s="412"/>
      <c r="C1421" s="413"/>
      <c r="D1421" s="413"/>
    </row>
    <row r="1422" spans="1:4" ht="14.25">
      <c r="A1422" s="387"/>
      <c r="B1422" s="385"/>
      <c r="C1422" s="404"/>
      <c r="D1422" s="404"/>
    </row>
    <row r="1423" spans="1:4" ht="15.75" thickBot="1">
      <c r="A1423" s="216" t="s">
        <v>1011</v>
      </c>
      <c r="B1423" s="385"/>
      <c r="C1423" s="404"/>
      <c r="D1423" s="404"/>
    </row>
    <row r="1424" spans="1:6" s="472" customFormat="1" ht="15">
      <c r="A1424" s="466" t="s">
        <v>1012</v>
      </c>
      <c r="B1424" s="484"/>
      <c r="C1424" s="467">
        <v>2002</v>
      </c>
      <c r="D1424" s="468">
        <v>2001</v>
      </c>
      <c r="F1424" s="565"/>
    </row>
    <row r="1425" spans="1:4" ht="14.25">
      <c r="A1425" s="217" t="s">
        <v>451</v>
      </c>
      <c r="B1425" s="450"/>
      <c r="C1425" s="391">
        <v>53</v>
      </c>
      <c r="D1425" s="392">
        <v>315</v>
      </c>
    </row>
    <row r="1426" spans="1:4" ht="14.25">
      <c r="A1426" s="217" t="s">
        <v>452</v>
      </c>
      <c r="B1426" s="450"/>
      <c r="C1426" s="391">
        <v>42</v>
      </c>
      <c r="D1426" s="392">
        <v>62</v>
      </c>
    </row>
    <row r="1427" spans="1:4" ht="14.25">
      <c r="A1427" s="217" t="s">
        <v>1013</v>
      </c>
      <c r="B1427" s="450"/>
      <c r="C1427" s="391">
        <v>1322</v>
      </c>
      <c r="D1427" s="392">
        <v>3286</v>
      </c>
    </row>
    <row r="1428" spans="1:4" ht="14.25">
      <c r="A1428" s="217" t="s">
        <v>1014</v>
      </c>
      <c r="B1428" s="450"/>
      <c r="C1428" s="391">
        <v>228</v>
      </c>
      <c r="D1428" s="392">
        <v>722</v>
      </c>
    </row>
    <row r="1429" spans="1:4" ht="14.25">
      <c r="A1429" s="217" t="s">
        <v>1015</v>
      </c>
      <c r="B1429" s="450"/>
      <c r="C1429" s="391">
        <v>520</v>
      </c>
      <c r="D1429" s="392">
        <v>575</v>
      </c>
    </row>
    <row r="1430" spans="1:4" ht="14.25">
      <c r="A1430" s="217" t="s">
        <v>1016</v>
      </c>
      <c r="B1430" s="450"/>
      <c r="C1430" s="391">
        <v>37</v>
      </c>
      <c r="D1430" s="392">
        <v>51</v>
      </c>
    </row>
    <row r="1431" spans="1:4" ht="14.25">
      <c r="A1431" s="217" t="s">
        <v>1017</v>
      </c>
      <c r="B1431" s="450"/>
      <c r="C1431" s="391">
        <v>92</v>
      </c>
      <c r="D1431" s="392">
        <v>88</v>
      </c>
    </row>
    <row r="1432" spans="1:8" ht="14.25">
      <c r="A1432" s="217" t="s">
        <v>913</v>
      </c>
      <c r="B1432" s="450"/>
      <c r="C1432" s="391"/>
      <c r="D1432" s="392"/>
      <c r="E1432" s="290"/>
      <c r="F1432" s="566"/>
      <c r="G1432" s="290"/>
      <c r="H1432" s="290"/>
    </row>
    <row r="1433" spans="1:4" ht="15">
      <c r="A1433" s="270" t="s">
        <v>1018</v>
      </c>
      <c r="B1433" s="450"/>
      <c r="C1433" s="389">
        <f>SUM(C1425:C1431)</f>
        <v>2294</v>
      </c>
      <c r="D1433" s="390">
        <f>SUM(D1425:D1431)</f>
        <v>5099</v>
      </c>
    </row>
    <row r="1434" spans="1:4" ht="14.25">
      <c r="A1434" s="217" t="s">
        <v>1019</v>
      </c>
      <c r="B1434" s="450"/>
      <c r="C1434" s="391">
        <v>-16</v>
      </c>
      <c r="D1434" s="392">
        <v>-33</v>
      </c>
    </row>
    <row r="1435" spans="1:4" ht="28.5">
      <c r="A1435" s="217" t="s">
        <v>1020</v>
      </c>
      <c r="B1435" s="450"/>
      <c r="C1435" s="391"/>
      <c r="D1435" s="392"/>
    </row>
    <row r="1436" spans="1:4" ht="14.25">
      <c r="A1436" s="217" t="s">
        <v>1021</v>
      </c>
      <c r="B1436" s="450"/>
      <c r="C1436" s="391"/>
      <c r="D1436" s="392"/>
    </row>
    <row r="1437" spans="1:4" ht="14.25">
      <c r="A1437" s="217" t="s">
        <v>1022</v>
      </c>
      <c r="B1437" s="450"/>
      <c r="C1437" s="391">
        <v>-2278</v>
      </c>
      <c r="D1437" s="392">
        <v>-5066</v>
      </c>
    </row>
    <row r="1438" spans="1:8" s="290" customFormat="1" ht="15" thickBot="1">
      <c r="A1438" s="271" t="s">
        <v>1023</v>
      </c>
      <c r="B1438" s="451"/>
      <c r="C1438" s="422">
        <v>0</v>
      </c>
      <c r="D1438" s="455">
        <v>0</v>
      </c>
      <c r="E1438"/>
      <c r="F1438" s="342"/>
      <c r="G1438"/>
      <c r="H1438"/>
    </row>
    <row r="1439" spans="1:4" ht="14.25">
      <c r="A1439" s="387"/>
      <c r="B1439" s="385"/>
      <c r="C1439" s="404"/>
      <c r="D1439" s="404"/>
    </row>
    <row r="1440" spans="1:4" ht="15.75" thickBot="1">
      <c r="A1440" s="216" t="s">
        <v>1024</v>
      </c>
      <c r="B1440" s="385"/>
      <c r="C1440" s="404"/>
      <c r="D1440" s="430"/>
    </row>
    <row r="1441" spans="1:6" s="472" customFormat="1" ht="15">
      <c r="A1441" s="466" t="s">
        <v>1025</v>
      </c>
      <c r="B1441" s="484"/>
      <c r="C1441" s="467">
        <v>2002</v>
      </c>
      <c r="D1441" s="468">
        <v>2001</v>
      </c>
      <c r="F1441" s="565"/>
    </row>
    <row r="1442" spans="1:4" ht="14.25">
      <c r="A1442" s="217" t="s">
        <v>1026</v>
      </c>
      <c r="B1442" s="450"/>
      <c r="C1442" s="391">
        <f>C1443</f>
        <v>168</v>
      </c>
      <c r="D1442" s="392">
        <f>D1443</f>
        <v>0</v>
      </c>
    </row>
    <row r="1443" spans="1:4" ht="14.25">
      <c r="A1443" s="217" t="s">
        <v>141</v>
      </c>
      <c r="B1443" s="450"/>
      <c r="C1443" s="391">
        <v>168</v>
      </c>
      <c r="D1443" s="392"/>
    </row>
    <row r="1444" spans="1:4" ht="14.25">
      <c r="A1444" s="217" t="s">
        <v>1027</v>
      </c>
      <c r="B1444" s="450"/>
      <c r="C1444" s="391">
        <v>228</v>
      </c>
      <c r="D1444" s="392">
        <f>SUM(D1445:D1446)</f>
        <v>380</v>
      </c>
    </row>
    <row r="1445" spans="1:4" ht="14.25">
      <c r="A1445" s="217" t="s">
        <v>705</v>
      </c>
      <c r="B1445" s="450"/>
      <c r="C1445" s="420">
        <v>2</v>
      </c>
      <c r="D1445" s="437">
        <v>133</v>
      </c>
    </row>
    <row r="1446" spans="1:4" ht="14.25">
      <c r="A1446" s="217" t="s">
        <v>142</v>
      </c>
      <c r="B1446" s="454"/>
      <c r="C1446" s="456">
        <v>226</v>
      </c>
      <c r="D1446" s="457">
        <v>247</v>
      </c>
    </row>
    <row r="1447" spans="1:4" ht="15.75" thickBot="1">
      <c r="A1447" s="273" t="s">
        <v>1028</v>
      </c>
      <c r="B1447" s="451"/>
      <c r="C1447" s="424">
        <f>C1442+C1444</f>
        <v>396</v>
      </c>
      <c r="D1447" s="425">
        <f>D1442+D1444</f>
        <v>380</v>
      </c>
    </row>
    <row r="1448" spans="1:4" ht="14.25">
      <c r="A1448" s="272"/>
      <c r="B1448" s="412"/>
      <c r="C1448" s="413"/>
      <c r="D1448" s="413"/>
    </row>
    <row r="1449" spans="1:4" ht="14.25">
      <c r="A1449" s="387"/>
      <c r="B1449" s="385"/>
      <c r="C1449" s="404"/>
      <c r="D1449" s="404"/>
    </row>
    <row r="1450" spans="1:6" s="472" customFormat="1" ht="15.75" thickBot="1">
      <c r="A1450" s="481" t="s">
        <v>1030</v>
      </c>
      <c r="B1450" s="482"/>
      <c r="C1450" s="483"/>
      <c r="D1450" s="483"/>
      <c r="F1450" s="565"/>
    </row>
    <row r="1451" spans="1:6" s="472" customFormat="1" ht="15">
      <c r="A1451" s="466" t="s">
        <v>1031</v>
      </c>
      <c r="B1451" s="484"/>
      <c r="C1451" s="467">
        <v>2002</v>
      </c>
      <c r="D1451" s="468">
        <v>2001</v>
      </c>
      <c r="F1451" s="565"/>
    </row>
    <row r="1452" spans="1:4" ht="14.25">
      <c r="A1452" s="217" t="s">
        <v>1032</v>
      </c>
      <c r="B1452" s="450"/>
      <c r="C1452" s="391">
        <f>C1453</f>
        <v>83</v>
      </c>
      <c r="D1452" s="392">
        <f>D1453</f>
        <v>0</v>
      </c>
    </row>
    <row r="1453" spans="1:8" ht="14.25">
      <c r="A1453" s="217" t="s">
        <v>143</v>
      </c>
      <c r="B1453" s="450"/>
      <c r="C1453" s="420">
        <v>83</v>
      </c>
      <c r="D1453" s="437"/>
      <c r="E1453" s="290"/>
      <c r="F1453" s="566"/>
      <c r="G1453" s="290"/>
      <c r="H1453" s="290"/>
    </row>
    <row r="1454" spans="1:4" ht="14.25">
      <c r="A1454" s="217" t="s">
        <v>1027</v>
      </c>
      <c r="B1454" s="450"/>
      <c r="C1454" s="420">
        <v>251</v>
      </c>
      <c r="D1454" s="437">
        <f>SUM(D1455:D1458)</f>
        <v>729</v>
      </c>
    </row>
    <row r="1455" spans="1:4" ht="14.25">
      <c r="A1455" s="217" t="s">
        <v>703</v>
      </c>
      <c r="B1455" s="450"/>
      <c r="C1455" s="420"/>
      <c r="D1455" s="437"/>
    </row>
    <row r="1456" spans="1:4" ht="14.25">
      <c r="A1456" s="217" t="s">
        <v>704</v>
      </c>
      <c r="B1456" s="450"/>
      <c r="C1456" s="420"/>
      <c r="D1456" s="437"/>
    </row>
    <row r="1457" spans="1:4" ht="14.25">
      <c r="A1457" s="217" t="s">
        <v>248</v>
      </c>
      <c r="B1457" s="454"/>
      <c r="C1457" s="514">
        <v>16</v>
      </c>
      <c r="D1457" s="485">
        <v>155</v>
      </c>
    </row>
    <row r="1458" spans="1:4" ht="14.25">
      <c r="A1458" s="217" t="s">
        <v>142</v>
      </c>
      <c r="B1458" s="454"/>
      <c r="C1458" s="514">
        <v>234</v>
      </c>
      <c r="D1458" s="485">
        <v>574</v>
      </c>
    </row>
    <row r="1459" spans="1:8" s="290" customFormat="1" ht="15.75" thickBot="1">
      <c r="A1459" s="273" t="s">
        <v>1033</v>
      </c>
      <c r="B1459" s="451"/>
      <c r="C1459" s="424">
        <f>C1452+C1454</f>
        <v>334</v>
      </c>
      <c r="D1459" s="425">
        <f>D1452+D1454</f>
        <v>729</v>
      </c>
      <c r="E1459"/>
      <c r="F1459" s="342"/>
      <c r="G1459"/>
      <c r="H1459"/>
    </row>
    <row r="1460" spans="1:4" ht="14.25">
      <c r="A1460" s="387"/>
      <c r="B1460" s="385"/>
      <c r="C1460" s="404"/>
      <c r="D1460" s="404"/>
    </row>
    <row r="1461" spans="1:4" ht="14.25">
      <c r="A1461" s="449"/>
      <c r="B1461" s="385"/>
      <c r="C1461" s="404"/>
      <c r="D1461" s="404"/>
    </row>
    <row r="1462" spans="1:8" ht="15.75" thickBot="1">
      <c r="A1462" s="216" t="s">
        <v>1034</v>
      </c>
      <c r="B1462" s="385"/>
      <c r="C1462" s="404"/>
      <c r="D1462" s="404"/>
      <c r="E1462" s="290"/>
      <c r="F1462" s="566"/>
      <c r="G1462" s="290"/>
      <c r="H1462" s="290"/>
    </row>
    <row r="1463" spans="1:6" s="472" customFormat="1" ht="30">
      <c r="A1463" s="466" t="s">
        <v>1035</v>
      </c>
      <c r="B1463" s="484"/>
      <c r="C1463" s="467">
        <v>2002</v>
      </c>
      <c r="D1463" s="468">
        <v>2001</v>
      </c>
      <c r="F1463" s="565"/>
    </row>
    <row r="1464" spans="1:4" ht="14.25">
      <c r="A1464" s="217" t="s">
        <v>1036</v>
      </c>
      <c r="B1464" s="450"/>
      <c r="C1464" s="391">
        <f>SUM(C1465:C1469)</f>
        <v>0</v>
      </c>
      <c r="D1464" s="392">
        <f>SUM(D1465:D1469)</f>
        <v>0</v>
      </c>
    </row>
    <row r="1465" spans="1:4" ht="14.25">
      <c r="A1465" s="217" t="s">
        <v>23</v>
      </c>
      <c r="B1465" s="450"/>
      <c r="C1465" s="391"/>
      <c r="D1465" s="392"/>
    </row>
    <row r="1466" spans="1:4" ht="14.25">
      <c r="A1466" s="217" t="s">
        <v>24</v>
      </c>
      <c r="B1466" s="450"/>
      <c r="C1466" s="391"/>
      <c r="D1466" s="392"/>
    </row>
    <row r="1467" spans="1:4" ht="14.25">
      <c r="A1467" s="217" t="s">
        <v>25</v>
      </c>
      <c r="B1467" s="450"/>
      <c r="C1467" s="391"/>
      <c r="D1467" s="392"/>
    </row>
    <row r="1468" spans="1:8" s="290" customFormat="1" ht="14.25">
      <c r="A1468" s="217" t="s">
        <v>26</v>
      </c>
      <c r="B1468" s="450"/>
      <c r="C1468" s="391"/>
      <c r="D1468" s="392"/>
      <c r="E1468"/>
      <c r="F1468" s="342"/>
      <c r="G1468"/>
      <c r="H1468"/>
    </row>
    <row r="1469" spans="1:4" ht="14.25">
      <c r="A1469" s="217" t="s">
        <v>27</v>
      </c>
      <c r="B1469" s="450"/>
      <c r="C1469" s="391"/>
      <c r="D1469" s="392"/>
    </row>
    <row r="1470" spans="1:4" ht="14.25">
      <c r="A1470" s="217" t="s">
        <v>1037</v>
      </c>
      <c r="B1470" s="450"/>
      <c r="C1470" s="391"/>
      <c r="D1470" s="392"/>
    </row>
    <row r="1471" spans="1:8" ht="15.75" thickBot="1">
      <c r="A1471" s="273" t="s">
        <v>1038</v>
      </c>
      <c r="B1471" s="451"/>
      <c r="C1471" s="424">
        <f>C1470+C1464</f>
        <v>0</v>
      </c>
      <c r="D1471" s="425">
        <f>D1470+D1464</f>
        <v>0</v>
      </c>
      <c r="E1471" s="290"/>
      <c r="F1471" s="566"/>
      <c r="G1471" s="290"/>
      <c r="H1471" s="290"/>
    </row>
    <row r="1472" spans="1:4" ht="14.25">
      <c r="A1472" s="387"/>
      <c r="B1472" s="385"/>
      <c r="C1472" s="404"/>
      <c r="D1472" s="404"/>
    </row>
    <row r="1473" spans="1:4" ht="15.75" thickBot="1">
      <c r="A1473" s="216" t="s">
        <v>1039</v>
      </c>
      <c r="B1473" s="385"/>
      <c r="C1473" s="404"/>
      <c r="D1473" s="404"/>
    </row>
    <row r="1474" spans="1:6" s="472" customFormat="1" ht="15">
      <c r="A1474" s="466" t="s">
        <v>1040</v>
      </c>
      <c r="B1474" s="484"/>
      <c r="C1474" s="467">
        <v>2002</v>
      </c>
      <c r="D1474" s="468">
        <v>2001</v>
      </c>
      <c r="F1474" s="565"/>
    </row>
    <row r="1475" spans="1:4" ht="14.25">
      <c r="A1475" s="217" t="s">
        <v>1041</v>
      </c>
      <c r="B1475" s="450"/>
      <c r="C1475" s="391">
        <v>1142</v>
      </c>
      <c r="D1475" s="437">
        <v>922</v>
      </c>
    </row>
    <row r="1476" spans="1:4" ht="14.25">
      <c r="A1476" s="217" t="s">
        <v>1042</v>
      </c>
      <c r="B1476" s="450"/>
      <c r="C1476" s="391">
        <v>1046</v>
      </c>
      <c r="D1476" s="437">
        <v>815</v>
      </c>
    </row>
    <row r="1477" spans="1:8" s="290" customFormat="1" ht="14.25">
      <c r="A1477" s="217" t="s">
        <v>23</v>
      </c>
      <c r="B1477" s="450"/>
      <c r="C1477" s="391">
        <v>843</v>
      </c>
      <c r="D1477" s="437">
        <v>739</v>
      </c>
      <c r="E1477"/>
      <c r="F1477" s="342"/>
      <c r="G1477"/>
      <c r="H1477"/>
    </row>
    <row r="1478" spans="1:4" ht="14.25">
      <c r="A1478" s="217" t="s">
        <v>24</v>
      </c>
      <c r="B1478" s="450"/>
      <c r="C1478" s="391"/>
      <c r="D1478" s="437"/>
    </row>
    <row r="1479" spans="1:4" ht="14.25">
      <c r="A1479" s="217" t="s">
        <v>25</v>
      </c>
      <c r="B1479" s="450"/>
      <c r="C1479" s="391">
        <v>57</v>
      </c>
      <c r="D1479" s="437"/>
    </row>
    <row r="1480" spans="1:4" ht="14.25">
      <c r="A1480" s="217" t="s">
        <v>26</v>
      </c>
      <c r="B1480" s="450"/>
      <c r="C1480" s="391"/>
      <c r="D1480" s="437"/>
    </row>
    <row r="1481" spans="1:4" ht="14.25">
      <c r="A1481" s="217" t="s">
        <v>27</v>
      </c>
      <c r="B1481" s="450"/>
      <c r="C1481" s="391">
        <v>146</v>
      </c>
      <c r="D1481" s="437">
        <v>76</v>
      </c>
    </row>
    <row r="1482" spans="1:8" ht="14.25">
      <c r="A1482" s="217" t="s">
        <v>1045</v>
      </c>
      <c r="B1482" s="450"/>
      <c r="C1482" s="391">
        <v>96</v>
      </c>
      <c r="D1482" s="437">
        <v>107</v>
      </c>
      <c r="E1482" s="290"/>
      <c r="F1482" s="566"/>
      <c r="G1482" s="290"/>
      <c r="H1482" s="290"/>
    </row>
    <row r="1483" spans="1:4" ht="14.25">
      <c r="A1483" s="217" t="s">
        <v>1043</v>
      </c>
      <c r="B1483" s="450"/>
      <c r="C1483" s="391">
        <f>SUM(C1484:C1490)</f>
        <v>486</v>
      </c>
      <c r="D1483" s="391">
        <f>SUM(D1484:D1490)</f>
        <v>1682</v>
      </c>
    </row>
    <row r="1484" spans="1:4" ht="14.25">
      <c r="A1484" s="217" t="s">
        <v>1042</v>
      </c>
      <c r="B1484" s="450"/>
      <c r="C1484" s="391"/>
      <c r="D1484" s="437"/>
    </row>
    <row r="1485" spans="1:4" ht="14.25">
      <c r="A1485" s="217" t="s">
        <v>23</v>
      </c>
      <c r="B1485" s="450"/>
      <c r="C1485" s="391"/>
      <c r="D1485" s="437"/>
    </row>
    <row r="1486" spans="1:4" ht="14.25">
      <c r="A1486" s="217" t="s">
        <v>24</v>
      </c>
      <c r="B1486" s="450"/>
      <c r="C1486" s="391"/>
      <c r="D1486" s="437"/>
    </row>
    <row r="1487" spans="1:4" ht="14.25">
      <c r="A1487" s="217" t="s">
        <v>25</v>
      </c>
      <c r="B1487" s="450"/>
      <c r="C1487" s="391"/>
      <c r="D1487" s="437"/>
    </row>
    <row r="1488" spans="1:8" s="290" customFormat="1" ht="14.25">
      <c r="A1488" s="217" t="s">
        <v>1046</v>
      </c>
      <c r="B1488" s="450"/>
      <c r="C1488" s="391"/>
      <c r="D1488" s="437"/>
      <c r="E1488"/>
      <c r="F1488" s="342"/>
      <c r="G1488"/>
      <c r="H1488"/>
    </row>
    <row r="1489" spans="1:4" ht="14.25">
      <c r="A1489" s="217" t="s">
        <v>27</v>
      </c>
      <c r="B1489" s="450"/>
      <c r="C1489" s="391"/>
      <c r="D1489" s="437"/>
    </row>
    <row r="1490" spans="1:4" ht="14.25">
      <c r="A1490" s="217" t="s">
        <v>1045</v>
      </c>
      <c r="B1490" s="450"/>
      <c r="C1490" s="391">
        <v>486</v>
      </c>
      <c r="D1490" s="437">
        <v>1682</v>
      </c>
    </row>
    <row r="1491" spans="1:4" ht="15.75" thickBot="1">
      <c r="A1491" s="273" t="s">
        <v>1044</v>
      </c>
      <c r="B1491" s="451"/>
      <c r="C1491" s="424">
        <f>C1475+C1483</f>
        <v>1628</v>
      </c>
      <c r="D1491" s="447">
        <f>D1475+D1483</f>
        <v>2604</v>
      </c>
    </row>
    <row r="1492" spans="1:4" ht="14.25">
      <c r="A1492" s="387"/>
      <c r="B1492" s="385"/>
      <c r="C1492" s="404"/>
      <c r="D1492" s="404"/>
    </row>
    <row r="1493" spans="1:4" ht="15.75" thickBot="1">
      <c r="A1493" s="216" t="s">
        <v>1047</v>
      </c>
      <c r="B1493" s="385"/>
      <c r="C1493" s="404"/>
      <c r="D1493" s="404"/>
    </row>
    <row r="1494" spans="1:6" s="472" customFormat="1" ht="15">
      <c r="A1494" s="466" t="s">
        <v>1048</v>
      </c>
      <c r="B1494" s="484"/>
      <c r="C1494" s="467">
        <v>2002</v>
      </c>
      <c r="D1494" s="468">
        <v>2001</v>
      </c>
      <c r="F1494" s="565"/>
    </row>
    <row r="1495" spans="1:4" ht="14.25">
      <c r="A1495" s="217" t="s">
        <v>1049</v>
      </c>
      <c r="B1495" s="450"/>
      <c r="C1495" s="391">
        <f>C1496+C1497</f>
        <v>81</v>
      </c>
      <c r="D1495" s="392">
        <f>D1496+D1497</f>
        <v>2</v>
      </c>
    </row>
    <row r="1496" spans="1:4" ht="14.25">
      <c r="A1496" s="217" t="s">
        <v>1053</v>
      </c>
      <c r="B1496" s="450"/>
      <c r="C1496" s="391">
        <v>81</v>
      </c>
      <c r="D1496" s="392">
        <v>2</v>
      </c>
    </row>
    <row r="1497" spans="1:4" ht="14.25">
      <c r="A1497" s="217" t="s">
        <v>1054</v>
      </c>
      <c r="B1497" s="450"/>
      <c r="C1497" s="391"/>
      <c r="D1497" s="392"/>
    </row>
    <row r="1498" spans="1:4" ht="14.25">
      <c r="A1498" s="217" t="s">
        <v>1050</v>
      </c>
      <c r="B1498" s="450"/>
      <c r="C1498" s="420"/>
      <c r="D1498" s="392"/>
    </row>
    <row r="1499" spans="1:4" ht="14.25">
      <c r="A1499" s="217" t="s">
        <v>737</v>
      </c>
      <c r="B1499" s="450"/>
      <c r="C1499" s="391"/>
      <c r="D1499" s="392"/>
    </row>
    <row r="1500" spans="1:4" ht="14.25">
      <c r="A1500" s="259" t="s">
        <v>1051</v>
      </c>
      <c r="B1500" s="532"/>
      <c r="C1500" s="420">
        <f>C1501</f>
        <v>41</v>
      </c>
      <c r="D1500" s="392"/>
    </row>
    <row r="1501" spans="1:4" ht="14.25">
      <c r="A1501" s="533" t="s">
        <v>188</v>
      </c>
      <c r="B1501" s="532"/>
      <c r="C1501" s="420">
        <v>41</v>
      </c>
      <c r="D1501" s="392"/>
    </row>
    <row r="1502" spans="1:8" ht="15.75" thickBot="1">
      <c r="A1502" s="273" t="s">
        <v>1052</v>
      </c>
      <c r="B1502" s="451"/>
      <c r="C1502" s="424">
        <f>C1495+C1498+C1500</f>
        <v>122</v>
      </c>
      <c r="D1502" s="425">
        <f>D1495+D1498+D1500</f>
        <v>2</v>
      </c>
      <c r="E1502" s="290"/>
      <c r="F1502" s="566"/>
      <c r="G1502" s="290"/>
      <c r="H1502" s="290"/>
    </row>
    <row r="1503" spans="1:4" ht="14.25">
      <c r="A1503" s="387"/>
      <c r="B1503" s="385"/>
      <c r="C1503" s="386"/>
      <c r="D1503" s="386"/>
    </row>
    <row r="1504" spans="1:4" ht="14.25">
      <c r="A1504" s="387"/>
      <c r="B1504" s="385"/>
      <c r="C1504" s="386"/>
      <c r="D1504" s="386"/>
    </row>
    <row r="1505" spans="1:4" ht="15.75" thickBot="1">
      <c r="A1505" s="216" t="s">
        <v>1055</v>
      </c>
      <c r="B1505" s="385"/>
      <c r="C1505" s="386"/>
      <c r="D1505" s="386"/>
    </row>
    <row r="1506" spans="1:6" s="472" customFormat="1" ht="15">
      <c r="A1506" s="466" t="s">
        <v>1056</v>
      </c>
      <c r="B1506" s="484"/>
      <c r="C1506" s="467">
        <v>2002</v>
      </c>
      <c r="D1506" s="468">
        <v>2001</v>
      </c>
      <c r="F1506" s="565"/>
    </row>
    <row r="1507" spans="1:4" ht="14.25">
      <c r="A1507" s="217" t="s">
        <v>1057</v>
      </c>
      <c r="B1507" s="450"/>
      <c r="C1507" s="391">
        <f>SUM(C1508:C1514)</f>
        <v>0</v>
      </c>
      <c r="D1507" s="392">
        <v>31</v>
      </c>
    </row>
    <row r="1508" spans="1:8" s="290" customFormat="1" ht="14.25">
      <c r="A1508" s="217" t="s">
        <v>1058</v>
      </c>
      <c r="B1508" s="450"/>
      <c r="C1508" s="391"/>
      <c r="D1508" s="392"/>
      <c r="E1508"/>
      <c r="F1508" s="342"/>
      <c r="G1508"/>
      <c r="H1508"/>
    </row>
    <row r="1509" spans="1:4" ht="14.25">
      <c r="A1509" s="217" t="s">
        <v>1060</v>
      </c>
      <c r="B1509" s="450"/>
      <c r="C1509" s="391"/>
      <c r="D1509" s="392"/>
    </row>
    <row r="1510" spans="1:4" ht="14.25">
      <c r="A1510" s="217" t="s">
        <v>1061</v>
      </c>
      <c r="B1510" s="450"/>
      <c r="C1510" s="391"/>
      <c r="D1510" s="392"/>
    </row>
    <row r="1511" spans="1:4" ht="14.25">
      <c r="A1511" s="217" t="s">
        <v>1062</v>
      </c>
      <c r="B1511" s="450"/>
      <c r="C1511" s="391"/>
      <c r="D1511" s="392">
        <v>31</v>
      </c>
    </row>
    <row r="1512" spans="1:4" ht="14.25">
      <c r="A1512" s="217" t="s">
        <v>1063</v>
      </c>
      <c r="B1512" s="450"/>
      <c r="C1512" s="391"/>
      <c r="D1512" s="392"/>
    </row>
    <row r="1513" spans="1:4" ht="14.25">
      <c r="A1513" s="217" t="s">
        <v>1065</v>
      </c>
      <c r="B1513" s="450"/>
      <c r="C1513" s="391"/>
      <c r="D1513" s="392"/>
    </row>
    <row r="1514" spans="1:8" ht="14.25">
      <c r="A1514" s="217" t="s">
        <v>1066</v>
      </c>
      <c r="B1514" s="450"/>
      <c r="C1514" s="391"/>
      <c r="D1514" s="392"/>
      <c r="E1514" s="290"/>
      <c r="F1514" s="566"/>
      <c r="G1514" s="290"/>
      <c r="H1514" s="290"/>
    </row>
    <row r="1515" spans="1:4" ht="14.25">
      <c r="A1515" s="217" t="s">
        <v>1043</v>
      </c>
      <c r="B1515" s="450"/>
      <c r="C1515" s="391">
        <f>SUM(C1516:C1522)</f>
        <v>1</v>
      </c>
      <c r="D1515" s="392">
        <f>SUM(D1516:D1522)</f>
        <v>48</v>
      </c>
    </row>
    <row r="1516" spans="1:4" ht="14.25">
      <c r="A1516" s="217" t="s">
        <v>1058</v>
      </c>
      <c r="B1516" s="450"/>
      <c r="C1516" s="391"/>
      <c r="D1516" s="392"/>
    </row>
    <row r="1517" spans="1:4" ht="14.25">
      <c r="A1517" s="217" t="s">
        <v>1060</v>
      </c>
      <c r="B1517" s="450"/>
      <c r="C1517" s="391"/>
      <c r="D1517" s="392"/>
    </row>
    <row r="1518" spans="1:4" ht="14.25">
      <c r="A1518" s="217" t="s">
        <v>1061</v>
      </c>
      <c r="B1518" s="450"/>
      <c r="C1518" s="391"/>
      <c r="D1518" s="392"/>
    </row>
    <row r="1519" spans="1:4" ht="14.25">
      <c r="A1519" s="217" t="s">
        <v>1062</v>
      </c>
      <c r="B1519" s="450"/>
      <c r="C1519" s="391"/>
      <c r="D1519" s="392"/>
    </row>
    <row r="1520" spans="1:8" s="290" customFormat="1" ht="14.25">
      <c r="A1520" s="217" t="s">
        <v>1063</v>
      </c>
      <c r="B1520" s="450"/>
      <c r="C1520" s="391"/>
      <c r="D1520" s="392"/>
      <c r="E1520"/>
      <c r="F1520" s="342"/>
      <c r="G1520"/>
      <c r="H1520"/>
    </row>
    <row r="1521" spans="1:4" ht="14.25">
      <c r="A1521" s="217" t="s">
        <v>1065</v>
      </c>
      <c r="B1521" s="450"/>
      <c r="C1521" s="391"/>
      <c r="D1521" s="392"/>
    </row>
    <row r="1522" spans="1:4" ht="14.25">
      <c r="A1522" s="217" t="s">
        <v>1066</v>
      </c>
      <c r="B1522" s="450"/>
      <c r="C1522" s="391">
        <v>1</v>
      </c>
      <c r="D1522" s="392">
        <v>48</v>
      </c>
    </row>
    <row r="1523" spans="1:4" ht="15.75" thickBot="1">
      <c r="A1523" s="273" t="s">
        <v>1059</v>
      </c>
      <c r="B1523" s="451"/>
      <c r="C1523" s="424">
        <f>C1507+C1515</f>
        <v>1</v>
      </c>
      <c r="D1523" s="425">
        <f>D1507+D1515</f>
        <v>79</v>
      </c>
    </row>
    <row r="1524" spans="1:4" ht="14.25">
      <c r="A1524" s="387"/>
      <c r="B1524" s="385"/>
      <c r="C1524" s="404"/>
      <c r="D1524" s="404"/>
    </row>
    <row r="1525" spans="1:4" ht="15.75" thickBot="1">
      <c r="A1525" s="216" t="s">
        <v>1067</v>
      </c>
      <c r="B1525" s="385"/>
      <c r="C1525" s="404"/>
      <c r="D1525" s="430"/>
    </row>
    <row r="1526" spans="1:6" s="472" customFormat="1" ht="15">
      <c r="A1526" s="466" t="s">
        <v>1068</v>
      </c>
      <c r="B1526" s="484"/>
      <c r="C1526" s="467">
        <v>2002</v>
      </c>
      <c r="D1526" s="468">
        <v>2001</v>
      </c>
      <c r="F1526" s="565"/>
    </row>
    <row r="1527" spans="1:4" ht="14.25">
      <c r="A1527" s="94" t="s">
        <v>544</v>
      </c>
      <c r="B1527" s="450"/>
      <c r="C1527" s="391">
        <f>C1528+C1529</f>
        <v>0</v>
      </c>
      <c r="D1527" s="392">
        <f>D1528+D1529</f>
        <v>0</v>
      </c>
    </row>
    <row r="1528" spans="1:4" ht="14.25">
      <c r="A1528" s="217" t="s">
        <v>1053</v>
      </c>
      <c r="B1528" s="450"/>
      <c r="C1528" s="391"/>
      <c r="D1528" s="392"/>
    </row>
    <row r="1529" spans="1:4" ht="14.25">
      <c r="A1529" s="217" t="s">
        <v>1054</v>
      </c>
      <c r="B1529" s="450"/>
      <c r="C1529" s="391"/>
      <c r="D1529" s="392"/>
    </row>
    <row r="1530" spans="1:4" ht="14.25">
      <c r="A1530" s="217" t="s">
        <v>1069</v>
      </c>
      <c r="B1530" s="450"/>
      <c r="C1530" s="391"/>
      <c r="D1530" s="392"/>
    </row>
    <row r="1531" spans="1:4" ht="14.25">
      <c r="A1531" s="217" t="s">
        <v>913</v>
      </c>
      <c r="B1531" s="450"/>
      <c r="C1531" s="391"/>
      <c r="D1531" s="392"/>
    </row>
    <row r="1532" spans="1:4" ht="14.25">
      <c r="A1532" s="259" t="s">
        <v>1051</v>
      </c>
      <c r="B1532" s="532"/>
      <c r="C1532" s="420">
        <f>SUM(C1533:C1534)</f>
        <v>971</v>
      </c>
      <c r="D1532" s="392">
        <v>104</v>
      </c>
    </row>
    <row r="1533" spans="1:4" ht="14.25">
      <c r="A1533" s="533" t="s">
        <v>189</v>
      </c>
      <c r="B1533" s="532"/>
      <c r="C1533" s="420">
        <v>103</v>
      </c>
      <c r="D1533" s="392"/>
    </row>
    <row r="1534" spans="1:4" ht="14.25">
      <c r="A1534" s="259" t="s">
        <v>249</v>
      </c>
      <c r="B1534" s="532"/>
      <c r="C1534" s="420">
        <v>868</v>
      </c>
      <c r="D1534" s="392"/>
    </row>
    <row r="1535" spans="1:8" ht="15.75" thickBot="1">
      <c r="A1535" s="273" t="s">
        <v>1070</v>
      </c>
      <c r="B1535" s="451"/>
      <c r="C1535" s="424">
        <f>C1532+C1530+C1527</f>
        <v>971</v>
      </c>
      <c r="D1535" s="425">
        <f>D1532+D1530+D1527</f>
        <v>104</v>
      </c>
      <c r="E1535" s="290"/>
      <c r="F1535" s="566"/>
      <c r="G1535" s="290"/>
      <c r="H1535" s="290"/>
    </row>
    <row r="1536" spans="1:4" ht="14.25">
      <c r="A1536" s="387"/>
      <c r="B1536" s="385"/>
      <c r="C1536" s="386"/>
      <c r="D1536" s="386"/>
    </row>
    <row r="1537" spans="1:4" ht="14.25">
      <c r="A1537" s="387"/>
      <c r="B1537" s="385"/>
      <c r="C1537" s="386"/>
      <c r="D1537" s="386"/>
    </row>
    <row r="1538" spans="1:4" ht="15">
      <c r="A1538" s="216" t="s">
        <v>1071</v>
      </c>
      <c r="B1538" s="404"/>
      <c r="C1538" s="404"/>
      <c r="D1538" s="386"/>
    </row>
    <row r="1539" spans="1:4" ht="15.75" thickBot="1">
      <c r="A1539" s="216"/>
      <c r="B1539" s="404"/>
      <c r="C1539" s="404"/>
      <c r="D1539" s="386"/>
    </row>
    <row r="1540" spans="1:4" ht="30">
      <c r="A1540" s="466" t="s">
        <v>250</v>
      </c>
      <c r="B1540" s="484"/>
      <c r="C1540" s="467">
        <v>2002</v>
      </c>
      <c r="D1540" s="468">
        <v>2001</v>
      </c>
    </row>
    <row r="1541" spans="1:4" ht="15">
      <c r="A1541" s="579"/>
      <c r="B1541" s="580"/>
      <c r="C1541" s="540" t="s">
        <v>780</v>
      </c>
      <c r="D1541" s="541" t="s">
        <v>780</v>
      </c>
    </row>
    <row r="1542" spans="1:4" ht="14.25">
      <c r="A1542" s="579" t="s">
        <v>251</v>
      </c>
      <c r="B1542" s="580"/>
      <c r="C1542" s="391">
        <f>SUM(C1543:C1545)</f>
        <v>15</v>
      </c>
      <c r="D1542" s="437">
        <f>SUM(D1543:D1545)</f>
        <v>2990</v>
      </c>
    </row>
    <row r="1543" spans="1:4" ht="14.25">
      <c r="A1543" s="579" t="s">
        <v>252</v>
      </c>
      <c r="B1543" s="580"/>
      <c r="C1543" s="391"/>
      <c r="D1543" s="437">
        <v>2214</v>
      </c>
    </row>
    <row r="1544" spans="1:6" s="472" customFormat="1" ht="14.25">
      <c r="A1544" s="579" t="s">
        <v>253</v>
      </c>
      <c r="B1544" s="580"/>
      <c r="C1544" s="391"/>
      <c r="D1544" s="437"/>
      <c r="F1544" s="565"/>
    </row>
    <row r="1545" spans="1:4" ht="14.25">
      <c r="A1545" s="579" t="s">
        <v>254</v>
      </c>
      <c r="B1545" s="580"/>
      <c r="C1545" s="391">
        <v>15</v>
      </c>
      <c r="D1545" s="437">
        <v>776</v>
      </c>
    </row>
    <row r="1546" spans="1:4" ht="14.25">
      <c r="A1546" s="579" t="s">
        <v>255</v>
      </c>
      <c r="B1546" s="580"/>
      <c r="C1546" s="420">
        <f>SUM(C1547:C1549)</f>
        <v>5939</v>
      </c>
      <c r="D1546" s="437">
        <f>SUM(D1547:D1549)</f>
        <v>6241</v>
      </c>
    </row>
    <row r="1547" spans="1:4" ht="14.25">
      <c r="A1547" s="579" t="s">
        <v>252</v>
      </c>
      <c r="B1547" s="580"/>
      <c r="C1547" s="420">
        <v>5939</v>
      </c>
      <c r="D1547" s="437">
        <v>6241</v>
      </c>
    </row>
    <row r="1548" spans="1:4" ht="14.25">
      <c r="A1548" s="579" t="s">
        <v>253</v>
      </c>
      <c r="B1548" s="580"/>
      <c r="C1548" s="420"/>
      <c r="D1548" s="437"/>
    </row>
    <row r="1549" spans="1:4" ht="15">
      <c r="A1549" s="579" t="s">
        <v>254</v>
      </c>
      <c r="B1549" s="580"/>
      <c r="C1549" s="542"/>
      <c r="D1549" s="563"/>
    </row>
    <row r="1550" spans="1:4" ht="14.25">
      <c r="A1550" s="579"/>
      <c r="B1550" s="580"/>
      <c r="C1550" s="391"/>
      <c r="D1550" s="437"/>
    </row>
    <row r="1551" spans="1:4" ht="27.75" customHeight="1" thickBot="1">
      <c r="A1551" s="581" t="s">
        <v>256</v>
      </c>
      <c r="B1551" s="582"/>
      <c r="C1551" s="424">
        <f>C1542-C1546</f>
        <v>-5924</v>
      </c>
      <c r="D1551" s="446">
        <f>D1542-D1546</f>
        <v>-3251</v>
      </c>
    </row>
    <row r="1552" spans="1:8" ht="14.25">
      <c r="A1552" s="272"/>
      <c r="B1552" s="412"/>
      <c r="C1552" s="413"/>
      <c r="D1552" s="413"/>
      <c r="E1552" s="290"/>
      <c r="F1552" s="566"/>
      <c r="G1552" s="290"/>
      <c r="H1552" s="290"/>
    </row>
    <row r="1553" spans="1:4" ht="15.75" thickBot="1">
      <c r="A1553" s="216" t="s">
        <v>799</v>
      </c>
      <c r="B1553" s="385"/>
      <c r="C1553" s="404"/>
      <c r="D1553" s="404"/>
    </row>
    <row r="1554" spans="1:4" ht="15">
      <c r="A1554" s="466" t="s">
        <v>800</v>
      </c>
      <c r="B1554" s="484"/>
      <c r="C1554" s="467">
        <v>2002</v>
      </c>
      <c r="D1554" s="468">
        <v>2001</v>
      </c>
    </row>
    <row r="1555" spans="1:4" ht="14.25">
      <c r="A1555" s="217" t="s">
        <v>1072</v>
      </c>
      <c r="B1555" s="450"/>
      <c r="C1555" s="391"/>
      <c r="D1555" s="392"/>
    </row>
    <row r="1556" spans="1:4" ht="14.25">
      <c r="A1556" s="217" t="s">
        <v>1073</v>
      </c>
      <c r="B1556" s="450"/>
      <c r="C1556" s="391"/>
      <c r="D1556" s="392"/>
    </row>
    <row r="1557" spans="1:4" ht="14.25">
      <c r="A1557" s="217" t="s">
        <v>936</v>
      </c>
      <c r="B1557" s="450"/>
      <c r="C1557" s="391"/>
      <c r="D1557" s="392"/>
    </row>
    <row r="1558" spans="1:4" ht="14.25">
      <c r="A1558" s="217" t="s">
        <v>936</v>
      </c>
      <c r="B1558" s="450"/>
      <c r="C1558" s="391"/>
      <c r="D1558" s="392"/>
    </row>
    <row r="1559" spans="1:4" ht="15.75" thickBot="1">
      <c r="A1559" s="273" t="s">
        <v>801</v>
      </c>
      <c r="B1559" s="451"/>
      <c r="C1559" s="424">
        <f>C1556+C1555</f>
        <v>0</v>
      </c>
      <c r="D1559" s="425">
        <f>D1556+D1555</f>
        <v>0</v>
      </c>
    </row>
    <row r="1560" spans="1:4" ht="14.25">
      <c r="A1560" s="387"/>
      <c r="B1560" s="385"/>
      <c r="C1560" s="404"/>
      <c r="D1560" s="404"/>
    </row>
    <row r="1561" spans="1:4" ht="15.75" thickBot="1">
      <c r="A1561" s="216" t="s">
        <v>1075</v>
      </c>
      <c r="B1561" s="385"/>
      <c r="C1561" s="404"/>
      <c r="D1561" s="404"/>
    </row>
    <row r="1562" spans="1:6" s="472" customFormat="1" ht="15">
      <c r="A1562" s="466" t="s">
        <v>1076</v>
      </c>
      <c r="B1562" s="484"/>
      <c r="C1562" s="467">
        <v>2002</v>
      </c>
      <c r="D1562" s="468">
        <v>2001</v>
      </c>
      <c r="F1562" s="565"/>
    </row>
    <row r="1563" spans="1:4" ht="14.25">
      <c r="A1563" s="217" t="s">
        <v>1072</v>
      </c>
      <c r="B1563" s="450"/>
      <c r="C1563" s="391"/>
      <c r="D1563" s="392"/>
    </row>
    <row r="1564" spans="1:4" ht="14.25">
      <c r="A1564" s="217" t="s">
        <v>1073</v>
      </c>
      <c r="B1564" s="450"/>
      <c r="C1564" s="391"/>
      <c r="D1564" s="392"/>
    </row>
    <row r="1565" spans="1:8" s="290" customFormat="1" ht="14.25">
      <c r="A1565" s="217" t="s">
        <v>936</v>
      </c>
      <c r="B1565" s="450"/>
      <c r="C1565" s="391"/>
      <c r="D1565" s="392"/>
      <c r="E1565"/>
      <c r="F1565" s="342"/>
      <c r="G1565"/>
      <c r="H1565"/>
    </row>
    <row r="1566" spans="1:4" ht="14.25">
      <c r="A1566" s="217" t="s">
        <v>936</v>
      </c>
      <c r="B1566" s="450"/>
      <c r="C1566" s="391"/>
      <c r="D1566" s="392"/>
    </row>
    <row r="1567" spans="1:4" ht="15.75" thickBot="1">
      <c r="A1567" s="273" t="s">
        <v>1077</v>
      </c>
      <c r="B1567" s="451"/>
      <c r="C1567" s="424">
        <f>C1564+C1563</f>
        <v>0</v>
      </c>
      <c r="D1567" s="425">
        <f>D1564+D1563</f>
        <v>0</v>
      </c>
    </row>
    <row r="1568" spans="1:4" ht="15">
      <c r="A1568" s="274"/>
      <c r="B1568" s="412"/>
      <c r="C1568" s="413"/>
      <c r="D1568" s="413"/>
    </row>
    <row r="1569" spans="1:4" ht="14.25">
      <c r="A1569" s="387"/>
      <c r="B1569" s="385"/>
      <c r="C1569" s="404"/>
      <c r="D1569" s="404"/>
    </row>
    <row r="1570" spans="1:4" ht="15.75" thickBot="1">
      <c r="A1570" s="216" t="s">
        <v>0</v>
      </c>
      <c r="B1570" s="385"/>
      <c r="C1570" s="430"/>
      <c r="D1570" s="404"/>
    </row>
    <row r="1571" spans="1:8" s="472" customFormat="1" ht="15">
      <c r="A1571" s="466" t="s">
        <v>1</v>
      </c>
      <c r="B1571" s="484"/>
      <c r="C1571" s="467">
        <v>2002</v>
      </c>
      <c r="D1571" s="468">
        <v>2001</v>
      </c>
      <c r="E1571" s="469"/>
      <c r="F1571" s="564"/>
      <c r="G1571" s="469"/>
      <c r="H1571" s="469"/>
    </row>
    <row r="1572" spans="1:4" ht="14.25">
      <c r="A1572" s="217" t="s">
        <v>2</v>
      </c>
      <c r="B1572" s="450"/>
      <c r="C1572" s="420">
        <v>-17660</v>
      </c>
      <c r="D1572" s="554">
        <v>-2638</v>
      </c>
    </row>
    <row r="1573" spans="1:4" ht="28.5">
      <c r="A1573" s="217" t="s">
        <v>3</v>
      </c>
      <c r="B1573" s="450"/>
      <c r="C1573" s="557">
        <f>C1574+C1575</f>
        <v>11531</v>
      </c>
      <c r="D1573" s="561">
        <f>D1574+D1575</f>
        <v>3546</v>
      </c>
    </row>
    <row r="1574" spans="1:4" ht="14.25">
      <c r="A1574" s="217" t="s">
        <v>144</v>
      </c>
      <c r="B1574" s="450"/>
      <c r="C1574" s="420">
        <v>10646</v>
      </c>
      <c r="D1574" s="554">
        <v>3718</v>
      </c>
    </row>
    <row r="1575" spans="1:4" ht="14.25">
      <c r="A1575" s="217" t="s">
        <v>142</v>
      </c>
      <c r="B1575" s="450"/>
      <c r="C1575" s="420">
        <f>941-56</f>
        <v>885</v>
      </c>
      <c r="D1575" s="554">
        <f>-276+104</f>
        <v>-172</v>
      </c>
    </row>
    <row r="1576" spans="1:4" ht="14.25">
      <c r="A1576" s="217" t="s">
        <v>453</v>
      </c>
      <c r="B1576" s="450"/>
      <c r="C1576" s="420">
        <f>C1572+C1573</f>
        <v>-6129</v>
      </c>
      <c r="D1576" s="437">
        <f>D1572-D1573</f>
        <v>-6184</v>
      </c>
    </row>
    <row r="1577" spans="1:8" s="290" customFormat="1" ht="14.25">
      <c r="A1577" s="217" t="s">
        <v>1064</v>
      </c>
      <c r="B1577" s="450"/>
      <c r="C1577" s="420"/>
      <c r="D1577" s="554"/>
      <c r="E1577"/>
      <c r="F1577" s="342"/>
      <c r="G1577"/>
      <c r="H1577"/>
    </row>
    <row r="1578" spans="1:4" ht="14.25">
      <c r="A1578" s="217" t="s">
        <v>505</v>
      </c>
      <c r="B1578" s="450"/>
      <c r="C1578" s="420"/>
      <c r="D1578" s="554"/>
    </row>
    <row r="1579" spans="1:4" ht="28.5">
      <c r="A1579" s="217" t="s">
        <v>506</v>
      </c>
      <c r="B1579" s="450"/>
      <c r="C1579" s="420">
        <f>SUM(C1580:C1582)</f>
        <v>0</v>
      </c>
      <c r="D1579" s="554">
        <f>SUM(D1580:D1582)</f>
        <v>0</v>
      </c>
    </row>
    <row r="1580" spans="1:8" ht="14.25">
      <c r="A1580" s="217" t="s">
        <v>507</v>
      </c>
      <c r="B1580" s="450"/>
      <c r="C1580" s="420">
        <v>0</v>
      </c>
      <c r="D1580" s="554">
        <f>D1577</f>
        <v>0</v>
      </c>
      <c r="E1580" s="290"/>
      <c r="F1580" s="566"/>
      <c r="G1580" s="290"/>
      <c r="H1580" s="290"/>
    </row>
    <row r="1581" spans="1:4" ht="14.25">
      <c r="A1581" s="217" t="s">
        <v>508</v>
      </c>
      <c r="B1581" s="450"/>
      <c r="C1581" s="420"/>
      <c r="D1581" s="554"/>
    </row>
    <row r="1582" spans="1:4" ht="29.25" thickBot="1">
      <c r="A1582" s="271" t="s">
        <v>509</v>
      </c>
      <c r="B1582" s="451"/>
      <c r="C1582" s="555"/>
      <c r="D1582" s="562"/>
    </row>
    <row r="1583" spans="1:4" ht="14.25">
      <c r="A1583" s="387"/>
      <c r="B1583" s="385"/>
      <c r="C1583" s="404"/>
      <c r="D1583" s="404"/>
    </row>
    <row r="1584" spans="1:4" ht="15.75" thickBot="1">
      <c r="A1584" s="216" t="s">
        <v>510</v>
      </c>
      <c r="B1584" s="385"/>
      <c r="C1584" s="404"/>
      <c r="D1584" s="404"/>
    </row>
    <row r="1585" spans="1:6" s="472" customFormat="1" ht="30">
      <c r="A1585" s="466" t="s">
        <v>511</v>
      </c>
      <c r="B1585" s="484"/>
      <c r="C1585" s="467">
        <v>2002</v>
      </c>
      <c r="D1585" s="468">
        <v>2001</v>
      </c>
      <c r="F1585" s="565"/>
    </row>
    <row r="1586" spans="1:8" s="290" customFormat="1" ht="28.5">
      <c r="A1586" s="217" t="s">
        <v>513</v>
      </c>
      <c r="B1586" s="450"/>
      <c r="C1586" s="420">
        <v>56</v>
      </c>
      <c r="D1586" s="392">
        <v>104</v>
      </c>
      <c r="E1586"/>
      <c r="F1586" s="342"/>
      <c r="G1586"/>
      <c r="H1586"/>
    </row>
    <row r="1587" spans="1:4" ht="14.25">
      <c r="A1587" s="217" t="s">
        <v>514</v>
      </c>
      <c r="B1587" s="450"/>
      <c r="C1587" s="391"/>
      <c r="D1587" s="392"/>
    </row>
    <row r="1588" spans="1:4" ht="28.5">
      <c r="A1588" s="217" t="s">
        <v>515</v>
      </c>
      <c r="B1588" s="450"/>
      <c r="C1588" s="394"/>
      <c r="D1588" s="395"/>
    </row>
    <row r="1589" spans="1:4" ht="42.75">
      <c r="A1589" s="217" t="s">
        <v>516</v>
      </c>
      <c r="B1589" s="450"/>
      <c r="C1589" s="394"/>
      <c r="D1589" s="395"/>
    </row>
    <row r="1590" spans="1:4" ht="14.25">
      <c r="A1590" s="217" t="s">
        <v>517</v>
      </c>
      <c r="B1590" s="450"/>
      <c r="C1590" s="391"/>
      <c r="D1590" s="392"/>
    </row>
    <row r="1591" spans="1:4" ht="14.25">
      <c r="A1591" s="217" t="s">
        <v>936</v>
      </c>
      <c r="B1591" s="450"/>
      <c r="C1591" s="391"/>
      <c r="D1591" s="392"/>
    </row>
    <row r="1592" spans="1:4" ht="15.75" thickBot="1">
      <c r="A1592" s="273" t="s">
        <v>512</v>
      </c>
      <c r="B1592" s="451"/>
      <c r="C1592" s="422">
        <f>SUM(C1586:C1591)</f>
        <v>56</v>
      </c>
      <c r="D1592" s="423">
        <f>SUM(D1586:D1591)</f>
        <v>104</v>
      </c>
    </row>
    <row r="1593" spans="1:8" ht="14.25" customHeight="1">
      <c r="A1593" s="387"/>
      <c r="B1593" s="385"/>
      <c r="C1593" s="404"/>
      <c r="D1593" s="404"/>
      <c r="E1593" s="290"/>
      <c r="F1593" s="566"/>
      <c r="G1593" s="290"/>
      <c r="H1593" s="290"/>
    </row>
    <row r="1594" spans="1:4" ht="15.75" thickBot="1">
      <c r="A1594" s="216" t="s">
        <v>518</v>
      </c>
      <c r="B1594" s="385"/>
      <c r="C1594" s="404"/>
      <c r="D1594" s="404"/>
    </row>
    <row r="1595" spans="1:6" s="472" customFormat="1" ht="15">
      <c r="A1595" s="466" t="s">
        <v>519</v>
      </c>
      <c r="B1595" s="484"/>
      <c r="C1595" s="467">
        <v>2002</v>
      </c>
      <c r="D1595" s="468">
        <v>2001</v>
      </c>
      <c r="F1595" s="565"/>
    </row>
    <row r="1596" spans="1:4" ht="14.25">
      <c r="A1596" s="217" t="s">
        <v>520</v>
      </c>
      <c r="B1596" s="450"/>
      <c r="C1596" s="391"/>
      <c r="D1596" s="392"/>
    </row>
    <row r="1597" spans="1:4" ht="15" thickBot="1">
      <c r="A1597" s="271" t="s">
        <v>521</v>
      </c>
      <c r="B1597" s="451"/>
      <c r="C1597" s="422"/>
      <c r="D1597" s="423"/>
    </row>
    <row r="1598" spans="1:4" ht="14.25">
      <c r="A1598" s="387"/>
      <c r="B1598" s="385"/>
      <c r="C1598" s="404"/>
      <c r="D1598" s="404"/>
    </row>
    <row r="1599" spans="1:8" s="290" customFormat="1" ht="15.75" thickBot="1">
      <c r="A1599" s="216" t="s">
        <v>522</v>
      </c>
      <c r="B1599" s="385"/>
      <c r="C1599" s="404"/>
      <c r="D1599" s="404"/>
      <c r="E1599"/>
      <c r="F1599" s="342"/>
      <c r="G1599"/>
      <c r="H1599"/>
    </row>
    <row r="1600" spans="1:6" s="472" customFormat="1" ht="30">
      <c r="A1600" s="466" t="s">
        <v>523</v>
      </c>
      <c r="B1600" s="484"/>
      <c r="C1600" s="467">
        <v>2002</v>
      </c>
      <c r="D1600" s="468">
        <v>2001</v>
      </c>
      <c r="F1600" s="565"/>
    </row>
    <row r="1601" spans="1:4" ht="14.25">
      <c r="A1601" s="217" t="s">
        <v>524</v>
      </c>
      <c r="B1601" s="450"/>
      <c r="C1601" s="391"/>
      <c r="D1601" s="392"/>
    </row>
    <row r="1602" spans="1:4" ht="15" thickBot="1">
      <c r="A1602" s="271" t="s">
        <v>525</v>
      </c>
      <c r="B1602" s="451"/>
      <c r="C1602" s="422"/>
      <c r="D1602" s="423"/>
    </row>
    <row r="1603" spans="1:8" ht="14.25">
      <c r="A1603" s="272"/>
      <c r="B1603" s="412"/>
      <c r="C1603" s="413"/>
      <c r="D1603" s="413"/>
      <c r="E1603" s="290"/>
      <c r="F1603" s="566"/>
      <c r="G1603" s="290"/>
      <c r="H1603" s="290"/>
    </row>
    <row r="1604" spans="1:4" ht="14.25">
      <c r="A1604" s="387"/>
      <c r="B1604" s="385"/>
      <c r="C1604" s="404"/>
      <c r="D1604" s="404"/>
    </row>
    <row r="1605" spans="1:4" ht="15.75" thickBot="1">
      <c r="A1605" s="216" t="s">
        <v>526</v>
      </c>
      <c r="B1605" s="385"/>
      <c r="C1605" s="430"/>
      <c r="D1605" s="404"/>
    </row>
    <row r="1606" spans="1:6" s="472" customFormat="1" ht="30">
      <c r="A1606" s="466" t="s">
        <v>527</v>
      </c>
      <c r="B1606" s="484"/>
      <c r="C1606" s="467">
        <v>2002</v>
      </c>
      <c r="D1606" s="468">
        <v>2001</v>
      </c>
      <c r="F1606" s="565"/>
    </row>
    <row r="1607" spans="1:4" ht="14.25">
      <c r="A1607" s="217"/>
      <c r="B1607" s="450"/>
      <c r="C1607" s="391"/>
      <c r="D1607" s="392"/>
    </row>
    <row r="1608" spans="1:8" ht="14.25">
      <c r="A1608" s="217"/>
      <c r="B1608" s="450"/>
      <c r="C1608" s="391"/>
      <c r="D1608" s="392"/>
      <c r="E1608" s="290"/>
      <c r="F1608" s="566"/>
      <c r="G1608" s="290"/>
      <c r="H1608" s="290"/>
    </row>
    <row r="1609" spans="1:8" s="290" customFormat="1" ht="14.25">
      <c r="A1609" s="217"/>
      <c r="B1609" s="450"/>
      <c r="C1609" s="391"/>
      <c r="D1609" s="392"/>
      <c r="E1609"/>
      <c r="F1609" s="342"/>
      <c r="G1609"/>
      <c r="H1609"/>
    </row>
    <row r="1610" spans="1:4" ht="14.25">
      <c r="A1610" s="217"/>
      <c r="B1610" s="450"/>
      <c r="C1610" s="391"/>
      <c r="D1610" s="392"/>
    </row>
    <row r="1611" spans="1:4" ht="14.25">
      <c r="A1611" s="217"/>
      <c r="B1611" s="450"/>
      <c r="C1611" s="391"/>
      <c r="D1611" s="392"/>
    </row>
    <row r="1612" spans="1:4" ht="14.25">
      <c r="A1612" s="217"/>
      <c r="B1612" s="450"/>
      <c r="C1612" s="391"/>
      <c r="D1612" s="392"/>
    </row>
    <row r="1613" spans="1:4" ht="14.25">
      <c r="A1613" s="217"/>
      <c r="B1613" s="450"/>
      <c r="C1613" s="391"/>
      <c r="D1613" s="392"/>
    </row>
    <row r="1614" spans="1:6" s="290" customFormat="1" ht="30.75" thickBot="1">
      <c r="A1614" s="273" t="s">
        <v>528</v>
      </c>
      <c r="B1614" s="451"/>
      <c r="C1614" s="424">
        <f>C1607</f>
        <v>0</v>
      </c>
      <c r="D1614" s="425">
        <v>0</v>
      </c>
      <c r="F1614" s="566"/>
    </row>
    <row r="1615" spans="1:4" ht="15">
      <c r="A1615" s="274"/>
      <c r="B1615" s="412"/>
      <c r="C1615" s="413"/>
      <c r="D1615" s="413"/>
    </row>
    <row r="1616" spans="1:4" ht="14.25">
      <c r="A1616" s="387"/>
      <c r="B1616" s="385"/>
      <c r="C1616" s="404"/>
      <c r="D1616" s="404"/>
    </row>
    <row r="1617" spans="1:4" ht="15.75" thickBot="1">
      <c r="A1617" s="216" t="s">
        <v>529</v>
      </c>
      <c r="B1617" s="385"/>
      <c r="C1617" s="404"/>
      <c r="D1617" s="404"/>
    </row>
    <row r="1618" spans="1:6" s="472" customFormat="1" ht="45">
      <c r="A1618" s="466" t="s">
        <v>530</v>
      </c>
      <c r="B1618" s="471"/>
      <c r="C1618" s="467">
        <v>2002</v>
      </c>
      <c r="D1618" s="468">
        <v>2001</v>
      </c>
      <c r="F1618" s="565"/>
    </row>
    <row r="1619" spans="1:4" ht="14.25">
      <c r="A1619" s="217" t="s">
        <v>531</v>
      </c>
      <c r="B1619" s="458"/>
      <c r="C1619" s="459"/>
      <c r="D1619" s="460"/>
    </row>
    <row r="1620" spans="1:8" s="290" customFormat="1" ht="14.25">
      <c r="A1620" s="217" t="s">
        <v>532</v>
      </c>
      <c r="B1620" s="458"/>
      <c r="C1620" s="405"/>
      <c r="D1620" s="409"/>
      <c r="E1620"/>
      <c r="F1620" s="342"/>
      <c r="G1620"/>
      <c r="H1620"/>
    </row>
    <row r="1621" spans="1:4" ht="15" thickBot="1">
      <c r="A1621" s="271" t="s">
        <v>533</v>
      </c>
      <c r="B1621" s="461"/>
      <c r="C1621" s="410"/>
      <c r="D1621" s="452"/>
    </row>
    <row r="1622" spans="1:4" ht="14.25">
      <c r="A1622" s="387"/>
      <c r="B1622" s="385"/>
      <c r="C1622" s="386"/>
      <c r="D1622" s="386"/>
    </row>
    <row r="1623" spans="1:4" ht="14.25">
      <c r="A1623" s="387"/>
      <c r="B1623" s="385"/>
      <c r="C1623" s="386"/>
      <c r="D1623" s="386"/>
    </row>
    <row r="1624" spans="1:4" ht="15">
      <c r="A1624" s="216" t="s">
        <v>534</v>
      </c>
      <c r="B1624" s="385"/>
      <c r="C1624" s="386"/>
      <c r="D1624" s="386"/>
    </row>
    <row r="1625" spans="1:4" ht="15">
      <c r="A1625" s="216" t="s">
        <v>454</v>
      </c>
      <c r="B1625" s="385"/>
      <c r="C1625" s="386"/>
      <c r="D1625" s="386"/>
    </row>
    <row r="1626" spans="1:8" ht="14.25">
      <c r="A1626" s="387"/>
      <c r="B1626" s="385"/>
      <c r="C1626" s="386"/>
      <c r="D1626" s="386"/>
      <c r="E1626" s="290"/>
      <c r="F1626" s="566"/>
      <c r="G1626" s="290"/>
      <c r="H1626" s="290"/>
    </row>
    <row r="1627" spans="1:4" ht="57">
      <c r="A1627" s="462" t="s">
        <v>535</v>
      </c>
      <c r="B1627" s="385"/>
      <c r="C1627" s="386"/>
      <c r="D1627" s="386"/>
    </row>
    <row r="1628" spans="1:4" ht="14.25">
      <c r="A1628" s="387"/>
      <c r="B1628" s="385"/>
      <c r="C1628" s="386"/>
      <c r="D1628" s="386"/>
    </row>
    <row r="1629" spans="1:4" ht="15">
      <c r="A1629" s="216" t="s">
        <v>536</v>
      </c>
      <c r="B1629" s="385"/>
      <c r="C1629" s="386"/>
      <c r="D1629" s="386"/>
    </row>
    <row r="1630" spans="1:4" ht="15">
      <c r="A1630" s="216" t="s">
        <v>455</v>
      </c>
      <c r="B1630" s="385"/>
      <c r="C1630" s="386"/>
      <c r="D1630" s="386"/>
    </row>
    <row r="1631" spans="1:4" ht="7.5" customHeight="1">
      <c r="A1631" s="387"/>
      <c r="B1631" s="385"/>
      <c r="C1631" s="386"/>
      <c r="D1631" s="386"/>
    </row>
    <row r="1632" spans="1:8" s="290" customFormat="1" ht="71.25">
      <c r="A1632" s="449" t="s">
        <v>543</v>
      </c>
      <c r="B1632" s="385"/>
      <c r="C1632" s="386"/>
      <c r="D1632" s="386"/>
      <c r="E1632"/>
      <c r="F1632" s="342"/>
      <c r="G1632"/>
      <c r="H1632"/>
    </row>
    <row r="1633" spans="1:4" ht="14.25">
      <c r="A1633" s="387"/>
      <c r="B1633" s="385"/>
      <c r="C1633" s="386"/>
      <c r="D1633" s="386"/>
    </row>
    <row r="1634" spans="1:4" ht="14.25">
      <c r="A1634" s="387"/>
      <c r="B1634" s="385"/>
      <c r="C1634" s="386"/>
      <c r="D1634" s="386"/>
    </row>
    <row r="1635" spans="1:4" ht="14.25">
      <c r="A1635" s="387"/>
      <c r="B1635" s="385"/>
      <c r="C1635" s="386"/>
      <c r="D1635" s="386"/>
    </row>
  </sheetData>
  <mergeCells count="11">
    <mergeCell ref="A1549:B1549"/>
    <mergeCell ref="A1550:B1550"/>
    <mergeCell ref="A1551:B1551"/>
    <mergeCell ref="A1545:B1545"/>
    <mergeCell ref="A1546:B1546"/>
    <mergeCell ref="A1547:B1547"/>
    <mergeCell ref="A1548:B1548"/>
    <mergeCell ref="A1541:B1541"/>
    <mergeCell ref="A1542:B1542"/>
    <mergeCell ref="A1543:B1543"/>
    <mergeCell ref="A1544:B154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48" r:id="rId1"/>
  <headerFooter alignWithMargins="0">
    <oddHeader>&amp;LMCI Management Spółka Akcyjna&amp;CSA-R 2002&amp;Rw tys. zł</oddHeader>
    <oddFooter>&amp;CKomisja Papierów Wartościowych i Giełd</oddFooter>
  </headerFooter>
  <rowBreaks count="20" manualBreakCount="20">
    <brk id="55" max="255" man="1"/>
    <brk id="127" max="3" man="1"/>
    <brk id="194" max="3" man="1"/>
    <brk id="243" max="3" man="1"/>
    <brk id="321" max="3" man="1"/>
    <brk id="415" max="255" man="1"/>
    <brk id="489" max="255" man="1"/>
    <brk id="577" max="255" man="1"/>
    <brk id="656" max="255" man="1"/>
    <brk id="763" max="3" man="1"/>
    <brk id="846" max="255" man="1"/>
    <brk id="953" max="3" man="1"/>
    <brk id="1049" max="255" man="1"/>
    <brk id="1159" max="3" man="1"/>
    <brk id="1178" max="255" man="1"/>
    <brk id="1271" max="3" man="1"/>
    <brk id="1368" max="3" man="1"/>
    <brk id="1471" max="3" man="1"/>
    <brk id="1504" max="3" man="1"/>
    <brk id="153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86"/>
  <sheetViews>
    <sheetView view="pageBreakPreview" zoomScale="75" zoomScaleNormal="80" zoomScaleSheetLayoutView="75" workbookViewId="0" topLeftCell="A1">
      <pane xSplit="1" topLeftCell="B1" activePane="topRight" state="frozen"/>
      <selection pane="topLeft" activeCell="A23" sqref="A23"/>
      <selection pane="topRight" activeCell="B1" sqref="B1"/>
    </sheetView>
  </sheetViews>
  <sheetFormatPr defaultColWidth="9.00390625" defaultRowHeight="12.75"/>
  <cols>
    <col min="1" max="1" width="69.375" style="0" customWidth="1"/>
    <col min="2" max="3" width="17.75390625" style="0" customWidth="1"/>
    <col min="4" max="4" width="19.875" style="0" customWidth="1"/>
    <col min="5" max="7" width="17.75390625" style="0" customWidth="1"/>
  </cols>
  <sheetData>
    <row r="1" spans="1:7" ht="16.5" thickBot="1">
      <c r="A1" s="105" t="s">
        <v>944</v>
      </c>
      <c r="B1" s="99"/>
      <c r="C1" s="99"/>
      <c r="D1" s="99"/>
      <c r="E1" s="99"/>
      <c r="F1" s="99"/>
      <c r="G1" s="99"/>
    </row>
    <row r="2" spans="1:7" ht="15">
      <c r="A2" s="512" t="s">
        <v>431</v>
      </c>
      <c r="B2" s="513"/>
      <c r="C2" s="513"/>
      <c r="D2" s="16"/>
      <c r="E2" s="16"/>
      <c r="F2" s="16"/>
      <c r="G2" s="17"/>
    </row>
    <row r="3" spans="1:7" s="4" customFormat="1" ht="15">
      <c r="A3" s="249"/>
      <c r="B3" s="181" t="s">
        <v>438</v>
      </c>
      <c r="C3" s="181" t="s">
        <v>439</v>
      </c>
      <c r="D3" s="250" t="s">
        <v>985</v>
      </c>
      <c r="E3" s="181" t="s">
        <v>986</v>
      </c>
      <c r="F3" s="181" t="s">
        <v>987</v>
      </c>
      <c r="G3" s="251"/>
    </row>
    <row r="4" spans="1:7" s="298" customFormat="1" ht="60">
      <c r="A4" s="294"/>
      <c r="B4" s="295" t="s">
        <v>440</v>
      </c>
      <c r="C4" s="295" t="s">
        <v>441</v>
      </c>
      <c r="D4" s="296" t="s">
        <v>973</v>
      </c>
      <c r="E4" s="295" t="s">
        <v>554</v>
      </c>
      <c r="F4" s="295" t="s">
        <v>553</v>
      </c>
      <c r="G4" s="297" t="s">
        <v>50</v>
      </c>
    </row>
    <row r="5" spans="1:7" s="4" customFormat="1" ht="32.25" customHeight="1">
      <c r="A5" s="252"/>
      <c r="B5" s="253"/>
      <c r="C5" s="253"/>
      <c r="D5" s="253"/>
      <c r="E5" s="253"/>
      <c r="F5" s="253"/>
      <c r="G5" s="254"/>
    </row>
    <row r="6" spans="1:7" ht="14.25">
      <c r="A6" s="67" t="s">
        <v>945</v>
      </c>
      <c r="B6" s="280"/>
      <c r="C6" s="280"/>
      <c r="D6" s="276"/>
      <c r="E6" s="280">
        <v>56</v>
      </c>
      <c r="F6" s="280"/>
      <c r="G6" s="277">
        <f>SUM(B6:F6)</f>
        <v>56</v>
      </c>
    </row>
    <row r="7" spans="1:7" ht="14.25">
      <c r="A7" s="67" t="s">
        <v>946</v>
      </c>
      <c r="B7" s="280"/>
      <c r="C7" s="280"/>
      <c r="D7" s="280"/>
      <c r="E7" s="280"/>
      <c r="F7" s="280"/>
      <c r="G7" s="277"/>
    </row>
    <row r="8" spans="1:7" ht="14.25">
      <c r="A8" s="67" t="s">
        <v>948</v>
      </c>
      <c r="B8" s="280"/>
      <c r="C8" s="280"/>
      <c r="D8" s="280"/>
      <c r="E8" s="280"/>
      <c r="F8" s="280"/>
      <c r="G8" s="277"/>
    </row>
    <row r="9" spans="1:7" ht="14.25">
      <c r="A9" s="67" t="s">
        <v>949</v>
      </c>
      <c r="B9" s="280">
        <f>B6+B7-B8</f>
        <v>0</v>
      </c>
      <c r="C9" s="280">
        <f>C6+C7-C8</f>
        <v>0</v>
      </c>
      <c r="D9" s="280">
        <f>D6+D7-D8</f>
        <v>0</v>
      </c>
      <c r="E9" s="280">
        <f>E6+E7-E8</f>
        <v>56</v>
      </c>
      <c r="F9" s="280">
        <f>F6+F7-F8</f>
        <v>0</v>
      </c>
      <c r="G9" s="277">
        <f aca="true" t="shared" si="0" ref="G9:G16">SUM(B9:F9)</f>
        <v>56</v>
      </c>
    </row>
    <row r="10" spans="1:7" s="24" customFormat="1" ht="14.25">
      <c r="A10" s="67" t="s">
        <v>957</v>
      </c>
      <c r="B10" s="280"/>
      <c r="C10" s="280"/>
      <c r="D10" s="280"/>
      <c r="E10" s="280">
        <v>10</v>
      </c>
      <c r="F10" s="280"/>
      <c r="G10" s="277">
        <f t="shared" si="0"/>
        <v>10</v>
      </c>
    </row>
    <row r="11" spans="1:7" ht="14.25">
      <c r="A11" s="67" t="s">
        <v>950</v>
      </c>
      <c r="B11" s="280">
        <f>B12</f>
        <v>0</v>
      </c>
      <c r="C11" s="280">
        <f>C12</f>
        <v>0</v>
      </c>
      <c r="D11" s="280">
        <f>D12</f>
        <v>0</v>
      </c>
      <c r="E11" s="280">
        <f>E12</f>
        <v>17</v>
      </c>
      <c r="F11" s="280">
        <f>F12</f>
        <v>0</v>
      </c>
      <c r="G11" s="277">
        <f t="shared" si="0"/>
        <v>17</v>
      </c>
    </row>
    <row r="12" spans="1:7" ht="14.25">
      <c r="A12" s="67" t="s">
        <v>145</v>
      </c>
      <c r="B12" s="280"/>
      <c r="C12" s="280"/>
      <c r="D12" s="280"/>
      <c r="E12" s="280">
        <v>17</v>
      </c>
      <c r="F12" s="280"/>
      <c r="G12" s="277">
        <f t="shared" si="0"/>
        <v>17</v>
      </c>
    </row>
    <row r="13" spans="1:7" ht="14.25">
      <c r="A13" s="67" t="s">
        <v>951</v>
      </c>
      <c r="B13" s="280">
        <f>B10+B11</f>
        <v>0</v>
      </c>
      <c r="C13" s="280"/>
      <c r="D13" s="280">
        <f>D10+D11</f>
        <v>0</v>
      </c>
      <c r="E13" s="280">
        <f>E10+E11</f>
        <v>27</v>
      </c>
      <c r="F13" s="280">
        <f>F10+F11</f>
        <v>0</v>
      </c>
      <c r="G13" s="277">
        <f t="shared" si="0"/>
        <v>27</v>
      </c>
    </row>
    <row r="14" spans="1:7" ht="14.25">
      <c r="A14" s="67" t="s">
        <v>432</v>
      </c>
      <c r="B14" s="280"/>
      <c r="C14" s="280"/>
      <c r="D14" s="280"/>
      <c r="E14" s="280"/>
      <c r="F14" s="280"/>
      <c r="G14" s="277"/>
    </row>
    <row r="15" spans="1:7" ht="14.25">
      <c r="A15" s="67" t="s">
        <v>434</v>
      </c>
      <c r="B15" s="275"/>
      <c r="C15" s="275"/>
      <c r="D15" s="275"/>
      <c r="E15" s="275"/>
      <c r="F15" s="275"/>
      <c r="G15" s="488"/>
    </row>
    <row r="16" spans="1:7" ht="15" thickBot="1">
      <c r="A16" s="68" t="s">
        <v>435</v>
      </c>
      <c r="B16" s="349">
        <f>B9-B13-B15</f>
        <v>0</v>
      </c>
      <c r="C16" s="349">
        <f>C9-C13-C15</f>
        <v>0</v>
      </c>
      <c r="D16" s="349">
        <f>D9-D13-D15</f>
        <v>0</v>
      </c>
      <c r="E16" s="349">
        <f>E9-E13-E15</f>
        <v>29</v>
      </c>
      <c r="F16" s="349">
        <f>F9-F13-F15</f>
        <v>0</v>
      </c>
      <c r="G16" s="350">
        <f t="shared" si="0"/>
        <v>29</v>
      </c>
    </row>
    <row r="17" spans="1:4" ht="15.75">
      <c r="A17" s="52"/>
      <c r="B17" s="29"/>
      <c r="C17" s="29"/>
      <c r="D17" s="29"/>
    </row>
    <row r="18" spans="1:4" ht="15.75">
      <c r="A18" s="52"/>
      <c r="B18" s="51"/>
      <c r="C18" s="51"/>
      <c r="D18" s="51"/>
    </row>
    <row r="19" spans="1:4" ht="15">
      <c r="A19" s="109"/>
      <c r="B19" s="110"/>
      <c r="C19" s="110"/>
      <c r="D19" s="29"/>
    </row>
    <row r="20" spans="1:4" ht="15">
      <c r="A20" s="109"/>
      <c r="B20" s="110"/>
      <c r="C20" s="110"/>
      <c r="D20" s="29"/>
    </row>
    <row r="21" spans="1:4" ht="15">
      <c r="A21" s="109"/>
      <c r="B21" s="110"/>
      <c r="C21" s="110"/>
      <c r="D21" s="29"/>
    </row>
    <row r="22" spans="1:4" ht="15">
      <c r="A22" s="109"/>
      <c r="B22" s="110"/>
      <c r="C22" s="110"/>
      <c r="D22" s="29"/>
    </row>
    <row r="23" spans="1:4" ht="15">
      <c r="A23" s="109"/>
      <c r="B23" s="110"/>
      <c r="C23" s="110"/>
      <c r="D23" s="29"/>
    </row>
    <row r="24" spans="1:4" ht="15">
      <c r="A24" s="109"/>
      <c r="B24" s="110"/>
      <c r="C24" s="110"/>
      <c r="D24" s="29"/>
    </row>
    <row r="25" spans="1:4" ht="15">
      <c r="A25" s="109"/>
      <c r="B25" s="110"/>
      <c r="C25" s="110"/>
      <c r="D25" s="29"/>
    </row>
    <row r="26" spans="1:4" ht="15">
      <c r="A26" s="109"/>
      <c r="B26" s="110"/>
      <c r="C26" s="110"/>
      <c r="D26" s="29"/>
    </row>
    <row r="27" spans="1:4" ht="15">
      <c r="A27" s="109"/>
      <c r="B27" s="110"/>
      <c r="C27" s="110"/>
      <c r="D27" s="29"/>
    </row>
    <row r="28" spans="1:4" ht="12.75">
      <c r="A28" s="29"/>
      <c r="B28" s="29"/>
      <c r="C28" s="29"/>
      <c r="D28" s="29"/>
    </row>
    <row r="29" spans="1:4" ht="15.75">
      <c r="A29" s="52"/>
      <c r="B29" s="29"/>
      <c r="C29" s="29"/>
      <c r="D29" s="29"/>
    </row>
    <row r="30" spans="1:4" ht="15.75">
      <c r="A30" s="52"/>
      <c r="B30" s="51"/>
      <c r="C30" s="51"/>
      <c r="D30" s="51"/>
    </row>
    <row r="31" spans="1:4" ht="15">
      <c r="A31" s="109"/>
      <c r="B31" s="110"/>
      <c r="C31" s="110"/>
      <c r="D31" s="29"/>
    </row>
    <row r="32" spans="1:4" ht="15">
      <c r="A32" s="112"/>
      <c r="B32" s="110"/>
      <c r="C32" s="110"/>
      <c r="D32" s="29"/>
    </row>
    <row r="33" spans="1:4" ht="15">
      <c r="A33" s="109"/>
      <c r="B33" s="110"/>
      <c r="C33" s="110"/>
      <c r="D33" s="29"/>
    </row>
    <row r="34" spans="1:4" ht="15">
      <c r="A34" s="109"/>
      <c r="B34" s="110"/>
      <c r="C34" s="110"/>
      <c r="D34" s="29"/>
    </row>
    <row r="35" spans="1:4" ht="12.75">
      <c r="A35" s="29"/>
      <c r="B35" s="29"/>
      <c r="C35" s="29"/>
      <c r="D35" s="29"/>
    </row>
    <row r="36" spans="1:4" ht="15.75">
      <c r="A36" s="52"/>
      <c r="B36" s="29"/>
      <c r="C36" s="29"/>
      <c r="D36" s="29"/>
    </row>
    <row r="37" spans="1:4" ht="15.75">
      <c r="A37" s="52"/>
      <c r="B37" s="51"/>
      <c r="C37" s="51"/>
      <c r="D37" s="51"/>
    </row>
    <row r="38" spans="1:4" ht="15">
      <c r="A38" s="109"/>
      <c r="B38" s="110"/>
      <c r="C38" s="110"/>
      <c r="D38" s="29"/>
    </row>
    <row r="39" spans="1:4" ht="15">
      <c r="A39" s="109"/>
      <c r="B39" s="110"/>
      <c r="C39" s="110"/>
      <c r="D39" s="29"/>
    </row>
    <row r="40" spans="1:4" ht="15">
      <c r="A40" s="109"/>
      <c r="B40" s="110"/>
      <c r="C40" s="110"/>
      <c r="D40" s="29"/>
    </row>
    <row r="41" spans="1:4" ht="15">
      <c r="A41" s="109"/>
      <c r="B41" s="110"/>
      <c r="C41" s="110"/>
      <c r="D41" s="29"/>
    </row>
    <row r="42" spans="1:4" ht="12.75">
      <c r="A42" s="29"/>
      <c r="B42" s="29"/>
      <c r="C42" s="29"/>
      <c r="D42" s="29"/>
    </row>
    <row r="43" spans="1:4" ht="15.75">
      <c r="A43" s="52"/>
      <c r="B43" s="29"/>
      <c r="C43" s="29"/>
      <c r="D43" s="29"/>
    </row>
    <row r="44" spans="1:4" ht="15.75">
      <c r="A44" s="52"/>
      <c r="B44" s="51"/>
      <c r="C44" s="51"/>
      <c r="D44" s="51"/>
    </row>
    <row r="45" spans="1:4" ht="15">
      <c r="A45" s="109"/>
      <c r="B45" s="110"/>
      <c r="C45" s="110"/>
      <c r="D45" s="110"/>
    </row>
    <row r="46" spans="1:4" ht="15">
      <c r="A46" s="109"/>
      <c r="B46" s="110"/>
      <c r="C46" s="110"/>
      <c r="D46" s="110"/>
    </row>
    <row r="47" spans="1:4" ht="15">
      <c r="A47" s="109"/>
      <c r="B47" s="110"/>
      <c r="C47" s="110"/>
      <c r="D47" s="110"/>
    </row>
    <row r="48" spans="1:4" ht="15">
      <c r="A48" s="109"/>
      <c r="B48" s="110"/>
      <c r="C48" s="110"/>
      <c r="D48" s="110"/>
    </row>
    <row r="49" spans="1:4" ht="15">
      <c r="A49" s="109"/>
      <c r="B49" s="110"/>
      <c r="C49" s="110"/>
      <c r="D49" s="110"/>
    </row>
    <row r="50" spans="1:4" ht="15">
      <c r="A50" s="109"/>
      <c r="B50" s="110"/>
      <c r="C50" s="110"/>
      <c r="D50" s="110"/>
    </row>
    <row r="51" spans="1:4" ht="15">
      <c r="A51" s="109"/>
      <c r="B51" s="110"/>
      <c r="C51" s="110"/>
      <c r="D51" s="110"/>
    </row>
    <row r="52" spans="1:4" ht="15">
      <c r="A52" s="109"/>
      <c r="B52" s="110"/>
      <c r="C52" s="110"/>
      <c r="D52" s="110"/>
    </row>
    <row r="53" spans="1:4" ht="15">
      <c r="A53" s="109"/>
      <c r="B53" s="110"/>
      <c r="C53" s="110"/>
      <c r="D53" s="110"/>
    </row>
    <row r="54" spans="1:4" ht="15">
      <c r="A54" s="109"/>
      <c r="B54" s="110"/>
      <c r="C54" s="110"/>
      <c r="D54" s="110"/>
    </row>
    <row r="55" spans="1:4" ht="15">
      <c r="A55" s="109"/>
      <c r="B55" s="110"/>
      <c r="C55" s="110"/>
      <c r="D55" s="110"/>
    </row>
    <row r="56" spans="1:4" ht="15">
      <c r="A56" s="109"/>
      <c r="B56" s="110"/>
      <c r="C56" s="110"/>
      <c r="D56" s="110"/>
    </row>
    <row r="57" spans="1:4" ht="15">
      <c r="A57" s="109"/>
      <c r="B57" s="110"/>
      <c r="C57" s="110"/>
      <c r="D57" s="110"/>
    </row>
    <row r="58" spans="1:4" ht="15">
      <c r="A58" s="109"/>
      <c r="B58" s="110"/>
      <c r="C58" s="110"/>
      <c r="D58" s="110"/>
    </row>
    <row r="59" spans="1:4" ht="15">
      <c r="A59" s="109"/>
      <c r="B59" s="110"/>
      <c r="C59" s="110"/>
      <c r="D59" s="110"/>
    </row>
    <row r="60" spans="1:4" ht="15">
      <c r="A60" s="109"/>
      <c r="B60" s="110"/>
      <c r="C60" s="110"/>
      <c r="D60" s="110"/>
    </row>
    <row r="61" spans="1:4" ht="12.75">
      <c r="A61" s="29"/>
      <c r="B61" s="29"/>
      <c r="C61" s="29"/>
      <c r="D61" s="29"/>
    </row>
    <row r="62" spans="1:4" ht="15.75">
      <c r="A62" s="52"/>
      <c r="B62" s="29"/>
      <c r="C62" s="29"/>
      <c r="D62" s="29"/>
    </row>
    <row r="63" spans="1:4" ht="15.75">
      <c r="A63" s="52"/>
      <c r="B63" s="51"/>
      <c r="C63" s="51"/>
      <c r="D63" s="51"/>
    </row>
    <row r="64" spans="1:4" ht="15">
      <c r="A64" s="109"/>
      <c r="B64" s="110"/>
      <c r="C64" s="110"/>
      <c r="D64" s="110"/>
    </row>
    <row r="65" spans="1:4" ht="15">
      <c r="A65" s="109"/>
      <c r="B65" s="110"/>
      <c r="C65" s="110"/>
      <c r="D65" s="110"/>
    </row>
    <row r="66" spans="1:4" ht="15">
      <c r="A66" s="109"/>
      <c r="B66" s="110"/>
      <c r="C66" s="110"/>
      <c r="D66" s="110"/>
    </row>
    <row r="67" spans="1:4" ht="15">
      <c r="A67" s="109"/>
      <c r="B67" s="110"/>
      <c r="C67" s="110"/>
      <c r="D67" s="110"/>
    </row>
    <row r="68" spans="1:4" ht="15">
      <c r="A68" s="109"/>
      <c r="B68" s="110"/>
      <c r="C68" s="110"/>
      <c r="D68" s="110"/>
    </row>
    <row r="69" spans="1:4" ht="15">
      <c r="A69" s="109"/>
      <c r="B69" s="110"/>
      <c r="C69" s="110"/>
      <c r="D69" s="110"/>
    </row>
    <row r="70" spans="1:4" ht="15">
      <c r="A70" s="109"/>
      <c r="B70" s="110"/>
      <c r="C70" s="110"/>
      <c r="D70" s="110"/>
    </row>
    <row r="71" spans="1:4" ht="15">
      <c r="A71" s="109"/>
      <c r="B71" s="110"/>
      <c r="C71" s="110"/>
      <c r="D71" s="110"/>
    </row>
    <row r="72" spans="1:4" ht="12.75">
      <c r="A72" s="29"/>
      <c r="B72" s="29"/>
      <c r="C72" s="29"/>
      <c r="D72" s="29"/>
    </row>
    <row r="73" spans="1:4" ht="15.75">
      <c r="A73" s="52"/>
      <c r="B73" s="29"/>
      <c r="C73" s="29"/>
      <c r="D73" s="29"/>
    </row>
    <row r="74" spans="1:4" ht="12.75">
      <c r="A74" s="54"/>
      <c r="B74" s="51"/>
      <c r="C74" s="51"/>
      <c r="D74" s="51"/>
    </row>
    <row r="75" spans="1:4" ht="15">
      <c r="A75" s="109"/>
      <c r="B75" s="110"/>
      <c r="C75" s="110"/>
      <c r="D75" s="110"/>
    </row>
    <row r="76" spans="1:4" ht="15">
      <c r="A76" s="109"/>
      <c r="B76" s="110"/>
      <c r="C76" s="110"/>
      <c r="D76" s="110"/>
    </row>
    <row r="77" spans="1:4" ht="15">
      <c r="A77" s="109"/>
      <c r="B77" s="110"/>
      <c r="C77" s="110"/>
      <c r="D77" s="110"/>
    </row>
    <row r="78" spans="1:4" ht="15">
      <c r="A78" s="109"/>
      <c r="B78" s="110"/>
      <c r="C78" s="110"/>
      <c r="D78" s="110"/>
    </row>
    <row r="79" spans="1:4" ht="15">
      <c r="A79" s="109"/>
      <c r="B79" s="110"/>
      <c r="C79" s="110"/>
      <c r="D79" s="110"/>
    </row>
    <row r="80" spans="1:4" ht="15">
      <c r="A80" s="109"/>
      <c r="B80" s="110"/>
      <c r="C80" s="110"/>
      <c r="D80" s="110"/>
    </row>
    <row r="81" spans="1:4" ht="12.75">
      <c r="A81" s="29"/>
      <c r="B81" s="29"/>
      <c r="C81" s="29"/>
      <c r="D81" s="29"/>
    </row>
    <row r="82" spans="1:4" ht="15.75">
      <c r="A82" s="52"/>
      <c r="B82" s="29"/>
      <c r="C82" s="29"/>
      <c r="D82" s="29"/>
    </row>
    <row r="83" spans="1:4" ht="12.75">
      <c r="A83" s="54"/>
      <c r="B83" s="51"/>
      <c r="C83" s="51"/>
      <c r="D83" s="51"/>
    </row>
    <row r="84" spans="1:4" ht="15">
      <c r="A84" s="109"/>
      <c r="B84" s="110"/>
      <c r="C84" s="110"/>
      <c r="D84" s="110"/>
    </row>
    <row r="85" spans="1:4" ht="15">
      <c r="A85" s="109"/>
      <c r="B85" s="110"/>
      <c r="C85" s="110"/>
      <c r="D85" s="110"/>
    </row>
    <row r="86" spans="1:4" ht="15">
      <c r="A86" s="109"/>
      <c r="B86" s="110"/>
      <c r="C86" s="110"/>
      <c r="D86" s="110"/>
    </row>
    <row r="87" spans="1:4" ht="15">
      <c r="A87" s="109"/>
      <c r="B87" s="110"/>
      <c r="C87" s="110"/>
      <c r="D87" s="110"/>
    </row>
    <row r="88" spans="1:4" ht="15">
      <c r="A88" s="109"/>
      <c r="B88" s="110"/>
      <c r="C88" s="110"/>
      <c r="D88" s="110"/>
    </row>
    <row r="89" spans="1:4" ht="15">
      <c r="A89" s="109"/>
      <c r="B89" s="110"/>
      <c r="C89" s="110"/>
      <c r="D89" s="110"/>
    </row>
    <row r="90" spans="1:4" ht="15">
      <c r="A90" s="109"/>
      <c r="B90" s="110"/>
      <c r="C90" s="110"/>
      <c r="D90" s="110"/>
    </row>
    <row r="91" spans="1:4" ht="12.75">
      <c r="A91" s="29"/>
      <c r="B91" s="29"/>
      <c r="C91" s="29"/>
      <c r="D91" s="29"/>
    </row>
    <row r="92" spans="1:4" ht="15.75">
      <c r="A92" s="52"/>
      <c r="B92" s="29"/>
      <c r="C92" s="29"/>
      <c r="D92" s="29"/>
    </row>
    <row r="93" spans="1:4" ht="12.75">
      <c r="A93" s="54"/>
      <c r="B93" s="51"/>
      <c r="C93" s="51"/>
      <c r="D93" s="51"/>
    </row>
    <row r="94" spans="1:4" ht="15">
      <c r="A94" s="109"/>
      <c r="B94" s="110"/>
      <c r="C94" s="110"/>
      <c r="D94" s="110"/>
    </row>
    <row r="95" spans="1:4" ht="15">
      <c r="A95" s="109"/>
      <c r="B95" s="110"/>
      <c r="C95" s="110"/>
      <c r="D95" s="110"/>
    </row>
    <row r="96" spans="1:4" ht="15">
      <c r="A96" s="109"/>
      <c r="B96" s="110"/>
      <c r="C96" s="110"/>
      <c r="D96" s="110"/>
    </row>
    <row r="97" spans="1:4" ht="15">
      <c r="A97" s="109"/>
      <c r="B97" s="110"/>
      <c r="C97" s="110"/>
      <c r="D97" s="110"/>
    </row>
    <row r="98" spans="1:4" ht="15">
      <c r="A98" s="109"/>
      <c r="B98" s="110"/>
      <c r="C98" s="110"/>
      <c r="D98" s="110"/>
    </row>
    <row r="99" spans="1:4" ht="15">
      <c r="A99" s="109"/>
      <c r="B99" s="110"/>
      <c r="C99" s="110"/>
      <c r="D99" s="110"/>
    </row>
    <row r="100" spans="1:4" ht="15">
      <c r="A100" s="109"/>
      <c r="B100" s="110"/>
      <c r="C100" s="110"/>
      <c r="D100" s="110"/>
    </row>
    <row r="101" spans="1:4" ht="15">
      <c r="A101" s="109"/>
      <c r="B101" s="110"/>
      <c r="C101" s="110"/>
      <c r="D101" s="110"/>
    </row>
    <row r="102" spans="1:4" ht="12.75">
      <c r="A102" s="29"/>
      <c r="B102" s="29"/>
      <c r="C102" s="29"/>
      <c r="D102" s="29"/>
    </row>
    <row r="103" spans="1:4" ht="15.75">
      <c r="A103" s="52"/>
      <c r="B103" s="29"/>
      <c r="C103" s="29"/>
      <c r="D103" s="29"/>
    </row>
    <row r="104" spans="1:4" ht="12.75">
      <c r="A104" s="113"/>
      <c r="B104" s="51"/>
      <c r="C104" s="51"/>
      <c r="D104" s="51"/>
    </row>
    <row r="105" spans="1:4" ht="15">
      <c r="A105" s="109"/>
      <c r="B105" s="110"/>
      <c r="C105" s="110"/>
      <c r="D105" s="110"/>
    </row>
    <row r="106" spans="1:4" ht="15">
      <c r="A106" s="109"/>
      <c r="B106" s="110"/>
      <c r="C106" s="110"/>
      <c r="D106" s="110"/>
    </row>
    <row r="107" spans="1:4" ht="15">
      <c r="A107" s="109"/>
      <c r="B107" s="110"/>
      <c r="C107" s="110"/>
      <c r="D107" s="110"/>
    </row>
    <row r="108" spans="1:4" ht="15">
      <c r="A108" s="109"/>
      <c r="B108" s="110"/>
      <c r="C108" s="110"/>
      <c r="D108" s="110"/>
    </row>
    <row r="109" spans="1:4" ht="15">
      <c r="A109" s="109"/>
      <c r="B109" s="110"/>
      <c r="C109" s="110"/>
      <c r="D109" s="110"/>
    </row>
    <row r="110" spans="1:4" ht="15">
      <c r="A110" s="109"/>
      <c r="B110" s="110"/>
      <c r="C110" s="110"/>
      <c r="D110" s="110"/>
    </row>
    <row r="111" spans="1:4" ht="15">
      <c r="A111" s="109"/>
      <c r="B111" s="110"/>
      <c r="C111" s="110"/>
      <c r="D111" s="110"/>
    </row>
    <row r="112" spans="1:4" ht="15">
      <c r="A112" s="109"/>
      <c r="B112" s="110"/>
      <c r="C112" s="110"/>
      <c r="D112" s="110"/>
    </row>
    <row r="113" spans="1:4" ht="12.75">
      <c r="A113" s="29"/>
      <c r="B113" s="29"/>
      <c r="C113" s="29"/>
      <c r="D113" s="29"/>
    </row>
    <row r="114" spans="1:4" ht="15.75">
      <c r="A114" s="52"/>
      <c r="B114" s="29"/>
      <c r="C114" s="29"/>
      <c r="D114" s="29"/>
    </row>
    <row r="115" spans="1:4" ht="12.75">
      <c r="A115" s="54"/>
      <c r="B115" s="51"/>
      <c r="C115" s="51"/>
      <c r="D115" s="51"/>
    </row>
    <row r="116" spans="1:4" ht="15">
      <c r="A116" s="109"/>
      <c r="B116" s="29"/>
      <c r="C116" s="29"/>
      <c r="D116" s="29"/>
    </row>
    <row r="117" spans="1:4" ht="15">
      <c r="A117" s="109"/>
      <c r="B117" s="29"/>
      <c r="C117" s="29"/>
      <c r="D117" s="29"/>
    </row>
    <row r="118" spans="1:4" ht="15">
      <c r="A118" s="109"/>
      <c r="B118" s="29"/>
      <c r="C118" s="29"/>
      <c r="D118" s="29"/>
    </row>
    <row r="119" spans="1:4" ht="15">
      <c r="A119" s="109"/>
      <c r="B119" s="29"/>
      <c r="C119" s="29"/>
      <c r="D119" s="29"/>
    </row>
    <row r="120" spans="1:4" ht="15">
      <c r="A120" s="109"/>
      <c r="B120" s="29"/>
      <c r="C120" s="29"/>
      <c r="D120" s="29"/>
    </row>
    <row r="121" spans="1:4" ht="15">
      <c r="A121" s="109"/>
      <c r="B121" s="29"/>
      <c r="C121" s="29"/>
      <c r="D121" s="29"/>
    </row>
    <row r="122" spans="1:4" ht="15">
      <c r="A122" s="109"/>
      <c r="B122" s="29"/>
      <c r="C122" s="29"/>
      <c r="D122" s="29"/>
    </row>
    <row r="123" spans="1:4" ht="15">
      <c r="A123" s="109"/>
      <c r="B123" s="29"/>
      <c r="C123" s="29"/>
      <c r="D123" s="29"/>
    </row>
    <row r="124" spans="1:4" ht="15">
      <c r="A124" s="109"/>
      <c r="B124" s="29"/>
      <c r="C124" s="29"/>
      <c r="D124" s="29"/>
    </row>
    <row r="125" spans="1:4" ht="15">
      <c r="A125" s="109"/>
      <c r="B125" s="29"/>
      <c r="C125" s="29"/>
      <c r="D125" s="29"/>
    </row>
    <row r="126" spans="1:4" ht="15">
      <c r="A126" s="109"/>
      <c r="B126" s="29"/>
      <c r="C126" s="29"/>
      <c r="D126" s="29"/>
    </row>
    <row r="127" spans="1:4" ht="15">
      <c r="A127" s="109"/>
      <c r="B127" s="29"/>
      <c r="C127" s="29"/>
      <c r="D127" s="29"/>
    </row>
    <row r="128" spans="1:4" ht="15">
      <c r="A128" s="109"/>
      <c r="B128" s="29"/>
      <c r="C128" s="29"/>
      <c r="D128" s="29"/>
    </row>
    <row r="129" spans="1:4" ht="15">
      <c r="A129" s="109"/>
      <c r="B129" s="29"/>
      <c r="C129" s="29"/>
      <c r="D129" s="29"/>
    </row>
    <row r="130" spans="1:4" ht="15">
      <c r="A130" s="109"/>
      <c r="B130" s="29"/>
      <c r="C130" s="29"/>
      <c r="D130" s="29"/>
    </row>
    <row r="131" spans="1:4" ht="15">
      <c r="A131" s="109"/>
      <c r="B131" s="29"/>
      <c r="C131" s="29"/>
      <c r="D131" s="29"/>
    </row>
    <row r="132" spans="1:4" ht="15">
      <c r="A132" s="109"/>
      <c r="B132" s="29"/>
      <c r="C132" s="29"/>
      <c r="D132" s="29"/>
    </row>
    <row r="133" spans="1:4" ht="15">
      <c r="A133" s="109"/>
      <c r="B133" s="29"/>
      <c r="C133" s="29"/>
      <c r="D133" s="29"/>
    </row>
    <row r="134" spans="1:4" ht="15">
      <c r="A134" s="109"/>
      <c r="B134" s="29"/>
      <c r="C134" s="29"/>
      <c r="D134" s="29"/>
    </row>
    <row r="135" spans="1:4" ht="15">
      <c r="A135" s="109"/>
      <c r="B135" s="29"/>
      <c r="C135" s="29"/>
      <c r="D135" s="29"/>
    </row>
    <row r="136" spans="1:4" ht="15">
      <c r="A136" s="109"/>
      <c r="B136" s="29"/>
      <c r="C136" s="29"/>
      <c r="D136" s="29"/>
    </row>
    <row r="137" spans="1:4" ht="15">
      <c r="A137" s="109"/>
      <c r="B137" s="29"/>
      <c r="C137" s="29"/>
      <c r="D137" s="29"/>
    </row>
    <row r="138" spans="1:4" ht="15">
      <c r="A138" s="109"/>
      <c r="B138" s="29"/>
      <c r="C138" s="29"/>
      <c r="D138" s="29"/>
    </row>
    <row r="139" spans="1:4" ht="15">
      <c r="A139" s="109"/>
      <c r="B139" s="29"/>
      <c r="C139" s="29"/>
      <c r="D139" s="29"/>
    </row>
    <row r="140" spans="1:4" ht="15">
      <c r="A140" s="109"/>
      <c r="B140" s="29"/>
      <c r="C140" s="29"/>
      <c r="D140" s="29"/>
    </row>
    <row r="141" spans="1:4" ht="15">
      <c r="A141" s="109"/>
      <c r="B141" s="29"/>
      <c r="C141" s="29"/>
      <c r="D141" s="29"/>
    </row>
    <row r="142" spans="1:4" ht="15">
      <c r="A142" s="109"/>
      <c r="B142" s="29"/>
      <c r="C142" s="29"/>
      <c r="D142" s="29"/>
    </row>
    <row r="143" spans="1:4" ht="15">
      <c r="A143" s="109"/>
      <c r="B143" s="29"/>
      <c r="C143" s="29"/>
      <c r="D143" s="29"/>
    </row>
    <row r="144" spans="1:4" ht="15">
      <c r="A144" s="109"/>
      <c r="B144" s="29"/>
      <c r="C144" s="29"/>
      <c r="D144" s="29"/>
    </row>
    <row r="145" spans="1:4" ht="15">
      <c r="A145" s="109"/>
      <c r="B145" s="29"/>
      <c r="C145" s="29"/>
      <c r="D145" s="29"/>
    </row>
    <row r="146" spans="1:4" ht="15">
      <c r="A146" s="109"/>
      <c r="B146" s="29"/>
      <c r="C146" s="29"/>
      <c r="D146" s="29"/>
    </row>
    <row r="147" spans="1:4" ht="15">
      <c r="A147" s="109"/>
      <c r="B147" s="29"/>
      <c r="C147" s="29"/>
      <c r="D147" s="29"/>
    </row>
    <row r="148" spans="1:4" ht="15">
      <c r="A148" s="109"/>
      <c r="B148" s="29"/>
      <c r="C148" s="29"/>
      <c r="D148" s="29"/>
    </row>
    <row r="149" spans="1:4" ht="15">
      <c r="A149" s="109"/>
      <c r="B149" s="29"/>
      <c r="C149" s="29"/>
      <c r="D149" s="29"/>
    </row>
    <row r="150" spans="1:4" ht="15">
      <c r="A150" s="109"/>
      <c r="B150" s="29"/>
      <c r="C150" s="29"/>
      <c r="D150" s="29"/>
    </row>
    <row r="151" spans="1:4" ht="15">
      <c r="A151" s="109"/>
      <c r="B151" s="29"/>
      <c r="C151" s="29"/>
      <c r="D151" s="29"/>
    </row>
    <row r="152" spans="1:4" ht="15">
      <c r="A152" s="109"/>
      <c r="B152" s="29"/>
      <c r="C152" s="29"/>
      <c r="D152" s="29"/>
    </row>
    <row r="153" spans="1:4" ht="15">
      <c r="A153" s="109"/>
      <c r="B153" s="29"/>
      <c r="C153" s="29"/>
      <c r="D153" s="29"/>
    </row>
    <row r="154" spans="1:4" ht="15">
      <c r="A154" s="109"/>
      <c r="B154" s="29"/>
      <c r="C154" s="29"/>
      <c r="D154" s="29"/>
    </row>
    <row r="155" spans="1:4" ht="15">
      <c r="A155" s="109"/>
      <c r="B155" s="29"/>
      <c r="C155" s="29"/>
      <c r="D155" s="29"/>
    </row>
    <row r="156" spans="1:4" ht="15">
      <c r="A156" s="109"/>
      <c r="B156" s="29"/>
      <c r="C156" s="29"/>
      <c r="D156" s="29"/>
    </row>
    <row r="157" spans="1:4" ht="15">
      <c r="A157" s="109"/>
      <c r="B157" s="29"/>
      <c r="C157" s="29"/>
      <c r="D157" s="29"/>
    </row>
    <row r="158" spans="1:4" ht="15">
      <c r="A158" s="109"/>
      <c r="B158" s="29"/>
      <c r="C158" s="29"/>
      <c r="D158" s="29"/>
    </row>
    <row r="159" spans="1:4" ht="15">
      <c r="A159" s="109"/>
      <c r="B159" s="29"/>
      <c r="C159" s="29"/>
      <c r="D159" s="29"/>
    </row>
    <row r="160" spans="1:4" ht="15">
      <c r="A160" s="109"/>
      <c r="B160" s="29"/>
      <c r="C160" s="29"/>
      <c r="D160" s="29"/>
    </row>
    <row r="161" spans="1:4" ht="15">
      <c r="A161" s="109"/>
      <c r="B161" s="29"/>
      <c r="C161" s="29"/>
      <c r="D161" s="29"/>
    </row>
    <row r="162" spans="1:4" ht="15">
      <c r="A162" s="109"/>
      <c r="B162" s="29"/>
      <c r="C162" s="29"/>
      <c r="D162" s="29"/>
    </row>
    <row r="163" spans="1:4" ht="15">
      <c r="A163" s="109"/>
      <c r="B163" s="29"/>
      <c r="C163" s="29"/>
      <c r="D163" s="29"/>
    </row>
    <row r="164" spans="1:4" ht="15">
      <c r="A164" s="109"/>
      <c r="B164" s="29"/>
      <c r="C164" s="29"/>
      <c r="D164" s="29"/>
    </row>
    <row r="165" spans="1:4" ht="12.75">
      <c r="A165" s="29"/>
      <c r="B165" s="29"/>
      <c r="C165" s="29"/>
      <c r="D165" s="29"/>
    </row>
    <row r="166" spans="1:4" ht="15.75">
      <c r="A166" s="52"/>
      <c r="B166" s="29"/>
      <c r="C166" s="29"/>
      <c r="D166" s="29"/>
    </row>
    <row r="167" spans="1:4" ht="12.75">
      <c r="A167" s="114"/>
      <c r="B167" s="51"/>
      <c r="C167" s="51"/>
      <c r="D167" s="51"/>
    </row>
    <row r="168" spans="1:4" ht="15">
      <c r="A168" s="109"/>
      <c r="B168" s="110"/>
      <c r="C168" s="110"/>
      <c r="D168" s="110"/>
    </row>
    <row r="169" spans="1:4" ht="15">
      <c r="A169" s="109"/>
      <c r="B169" s="110"/>
      <c r="C169" s="110"/>
      <c r="D169" s="110"/>
    </row>
    <row r="170" spans="1:4" ht="15">
      <c r="A170" s="109"/>
      <c r="B170" s="110"/>
      <c r="C170" s="110"/>
      <c r="D170" s="110"/>
    </row>
    <row r="171" spans="1:4" ht="15">
      <c r="A171" s="109"/>
      <c r="B171" s="110"/>
      <c r="C171" s="110"/>
      <c r="D171" s="110"/>
    </row>
    <row r="172" spans="1:4" ht="15">
      <c r="A172" s="109"/>
      <c r="B172" s="110"/>
      <c r="C172" s="110"/>
      <c r="D172" s="110"/>
    </row>
    <row r="173" spans="1:4" ht="15">
      <c r="A173" s="109"/>
      <c r="B173" s="110"/>
      <c r="C173" s="110"/>
      <c r="D173" s="110"/>
    </row>
    <row r="174" spans="1:4" ht="15">
      <c r="A174" s="109"/>
      <c r="B174" s="110"/>
      <c r="C174" s="110"/>
      <c r="D174" s="110"/>
    </row>
    <row r="175" spans="1:4" ht="15">
      <c r="A175" s="109"/>
      <c r="B175" s="110"/>
      <c r="C175" s="110"/>
      <c r="D175" s="110"/>
    </row>
    <row r="176" spans="1:4" ht="12.75">
      <c r="A176" s="29"/>
      <c r="B176" s="29"/>
      <c r="C176" s="29"/>
      <c r="D176" s="29"/>
    </row>
    <row r="177" spans="1:4" ht="15.75">
      <c r="A177" s="52"/>
      <c r="B177" s="29"/>
      <c r="C177" s="29"/>
      <c r="D177" s="29"/>
    </row>
    <row r="178" spans="1:4" ht="12.75">
      <c r="A178" s="54"/>
      <c r="B178" s="51"/>
      <c r="C178" s="51"/>
      <c r="D178" s="51"/>
    </row>
    <row r="179" spans="1:4" ht="15">
      <c r="A179" s="109"/>
      <c r="B179" s="110"/>
      <c r="C179" s="110"/>
      <c r="D179" s="110"/>
    </row>
    <row r="180" spans="1:4" ht="15">
      <c r="A180" s="109"/>
      <c r="B180" s="110"/>
      <c r="C180" s="110"/>
      <c r="D180" s="110"/>
    </row>
    <row r="181" spans="1:4" ht="15">
      <c r="A181" s="109"/>
      <c r="B181" s="110"/>
      <c r="C181" s="110"/>
      <c r="D181" s="110"/>
    </row>
    <row r="182" spans="1:4" ht="15">
      <c r="A182" s="109"/>
      <c r="B182" s="110"/>
      <c r="C182" s="110"/>
      <c r="D182" s="110"/>
    </row>
    <row r="183" spans="1:4" ht="15">
      <c r="A183" s="109"/>
      <c r="B183" s="110"/>
      <c r="C183" s="110"/>
      <c r="D183" s="110"/>
    </row>
    <row r="184" spans="1:4" ht="15">
      <c r="A184" s="109"/>
      <c r="B184" s="110"/>
      <c r="C184" s="110"/>
      <c r="D184" s="110"/>
    </row>
    <row r="185" spans="1:4" ht="15">
      <c r="A185" s="109"/>
      <c r="B185" s="110"/>
      <c r="C185" s="110"/>
      <c r="D185" s="110"/>
    </row>
    <row r="186" spans="1:4" ht="15">
      <c r="A186" s="109"/>
      <c r="B186" s="110"/>
      <c r="C186" s="110"/>
      <c r="D186" s="110"/>
    </row>
    <row r="187" spans="1:4" ht="15">
      <c r="A187" s="109"/>
      <c r="B187" s="110"/>
      <c r="C187" s="110"/>
      <c r="D187" s="110"/>
    </row>
    <row r="188" spans="1:4" ht="15">
      <c r="A188" s="109"/>
      <c r="B188" s="110"/>
      <c r="C188" s="110"/>
      <c r="D188" s="110"/>
    </row>
    <row r="189" spans="1:4" ht="15">
      <c r="A189" s="109"/>
      <c r="B189" s="110"/>
      <c r="C189" s="110"/>
      <c r="D189" s="110"/>
    </row>
    <row r="190" spans="1:4" ht="12.75">
      <c r="A190" s="29"/>
      <c r="B190" s="29"/>
      <c r="C190" s="29"/>
      <c r="D190" s="29"/>
    </row>
    <row r="191" spans="1:4" ht="15.75">
      <c r="A191" s="52"/>
      <c r="B191" s="29"/>
      <c r="C191" s="29"/>
      <c r="D191" s="29"/>
    </row>
    <row r="192" spans="1:4" ht="12.75">
      <c r="A192" s="54"/>
      <c r="B192" s="51"/>
      <c r="C192" s="51"/>
      <c r="D192" s="51"/>
    </row>
    <row r="193" spans="1:4" ht="15">
      <c r="A193" s="109"/>
      <c r="B193" s="110"/>
      <c r="C193" s="110"/>
      <c r="D193" s="110"/>
    </row>
    <row r="194" spans="1:4" ht="15">
      <c r="A194" s="109"/>
      <c r="B194" s="110"/>
      <c r="C194" s="110"/>
      <c r="D194" s="110"/>
    </row>
    <row r="195" spans="1:4" ht="15">
      <c r="A195" s="109"/>
      <c r="B195" s="110"/>
      <c r="C195" s="110"/>
      <c r="D195" s="110"/>
    </row>
    <row r="196" spans="1:4" ht="15">
      <c r="A196" s="109"/>
      <c r="B196" s="110"/>
      <c r="C196" s="110"/>
      <c r="D196" s="110"/>
    </row>
    <row r="197" spans="1:4" ht="15">
      <c r="A197" s="109"/>
      <c r="B197" s="110"/>
      <c r="C197" s="110"/>
      <c r="D197" s="110"/>
    </row>
    <row r="198" spans="1:4" ht="15">
      <c r="A198" s="109"/>
      <c r="B198" s="110"/>
      <c r="C198" s="110"/>
      <c r="D198" s="110"/>
    </row>
    <row r="199" spans="1:4" ht="15">
      <c r="A199" s="109"/>
      <c r="B199" s="110"/>
      <c r="C199" s="110"/>
      <c r="D199" s="110"/>
    </row>
    <row r="200" spans="1:4" ht="15">
      <c r="A200" s="109"/>
      <c r="B200" s="110"/>
      <c r="C200" s="110"/>
      <c r="D200" s="110"/>
    </row>
    <row r="201" spans="1:4" ht="15">
      <c r="A201" s="109"/>
      <c r="B201" s="110"/>
      <c r="C201" s="110"/>
      <c r="D201" s="110"/>
    </row>
    <row r="202" spans="1:4" ht="15">
      <c r="A202" s="109"/>
      <c r="B202" s="110"/>
      <c r="C202" s="110"/>
      <c r="D202" s="110"/>
    </row>
    <row r="203" spans="1:4" ht="15">
      <c r="A203" s="109"/>
      <c r="B203" s="110"/>
      <c r="C203" s="110"/>
      <c r="D203" s="110"/>
    </row>
    <row r="204" spans="1:4" ht="12.75">
      <c r="A204" s="29"/>
      <c r="B204" s="29"/>
      <c r="C204" s="29"/>
      <c r="D204" s="29"/>
    </row>
    <row r="205" spans="1:4" ht="15.75">
      <c r="A205" s="52"/>
      <c r="B205" s="29"/>
      <c r="C205" s="29"/>
      <c r="D205" s="29"/>
    </row>
    <row r="206" spans="1:4" ht="12.75">
      <c r="A206" s="54"/>
      <c r="B206" s="51"/>
      <c r="C206" s="51"/>
      <c r="D206" s="51"/>
    </row>
    <row r="207" spans="1:4" ht="15">
      <c r="A207" s="109"/>
      <c r="B207" s="110"/>
      <c r="C207" s="110"/>
      <c r="D207" s="110"/>
    </row>
    <row r="208" spans="1:4" ht="15">
      <c r="A208" s="109"/>
      <c r="B208" s="110"/>
      <c r="C208" s="110"/>
      <c r="D208" s="110"/>
    </row>
    <row r="209" spans="1:4" ht="15">
      <c r="A209" s="109"/>
      <c r="B209" s="110"/>
      <c r="C209" s="110"/>
      <c r="D209" s="110"/>
    </row>
    <row r="210" spans="1:4" ht="15">
      <c r="A210" s="109"/>
      <c r="B210" s="110"/>
      <c r="C210" s="110"/>
      <c r="D210" s="110"/>
    </row>
    <row r="211" spans="1:4" ht="15">
      <c r="A211" s="109"/>
      <c r="B211" s="110"/>
      <c r="C211" s="110"/>
      <c r="D211" s="110"/>
    </row>
    <row r="212" spans="1:4" ht="15">
      <c r="A212" s="109"/>
      <c r="B212" s="110"/>
      <c r="C212" s="110"/>
      <c r="D212" s="110"/>
    </row>
    <row r="213" spans="1:4" ht="15">
      <c r="A213" s="109"/>
      <c r="B213" s="110"/>
      <c r="C213" s="110"/>
      <c r="D213" s="110"/>
    </row>
    <row r="214" spans="1:4" ht="15">
      <c r="A214" s="109"/>
      <c r="B214" s="110"/>
      <c r="C214" s="110"/>
      <c r="D214" s="110"/>
    </row>
    <row r="215" spans="1:4" ht="15">
      <c r="A215" s="109"/>
      <c r="B215" s="110"/>
      <c r="C215" s="110"/>
      <c r="D215" s="110"/>
    </row>
    <row r="216" spans="1:4" ht="15">
      <c r="A216" s="109"/>
      <c r="B216" s="110"/>
      <c r="C216" s="110"/>
      <c r="D216" s="110"/>
    </row>
    <row r="217" spans="1:4" ht="15">
      <c r="A217" s="109"/>
      <c r="B217" s="110"/>
      <c r="C217" s="110"/>
      <c r="D217" s="110"/>
    </row>
    <row r="218" spans="1:4" ht="12.75">
      <c r="A218" s="29"/>
      <c r="B218" s="29"/>
      <c r="C218" s="29"/>
      <c r="D218" s="29"/>
    </row>
    <row r="219" spans="1:4" ht="15.75">
      <c r="A219" s="52"/>
      <c r="B219" s="29"/>
      <c r="C219" s="29"/>
      <c r="D219" s="29"/>
    </row>
    <row r="220" spans="1:4" ht="12.75">
      <c r="A220" s="54"/>
      <c r="B220" s="51"/>
      <c r="C220" s="51"/>
      <c r="D220" s="51"/>
    </row>
    <row r="221" spans="1:4" ht="15">
      <c r="A221" s="109"/>
      <c r="B221" s="110"/>
      <c r="C221" s="110"/>
      <c r="D221" s="110"/>
    </row>
    <row r="222" spans="1:4" ht="15">
      <c r="A222" s="109"/>
      <c r="B222" s="110"/>
      <c r="C222" s="110"/>
      <c r="D222" s="110"/>
    </row>
    <row r="223" spans="1:4" ht="15">
      <c r="A223" s="109"/>
      <c r="B223" s="110"/>
      <c r="C223" s="110"/>
      <c r="D223" s="110"/>
    </row>
    <row r="224" spans="1:4" ht="15">
      <c r="A224" s="109"/>
      <c r="B224" s="110"/>
      <c r="C224" s="110"/>
      <c r="D224" s="110"/>
    </row>
    <row r="225" spans="1:4" ht="15">
      <c r="A225" s="109"/>
      <c r="B225" s="110"/>
      <c r="C225" s="110"/>
      <c r="D225" s="110"/>
    </row>
    <row r="226" spans="1:4" ht="15">
      <c r="A226" s="109"/>
      <c r="B226" s="110"/>
      <c r="C226" s="110"/>
      <c r="D226" s="110"/>
    </row>
    <row r="227" spans="1:4" ht="15">
      <c r="A227" s="109"/>
      <c r="B227" s="110"/>
      <c r="C227" s="110"/>
      <c r="D227" s="110"/>
    </row>
    <row r="228" spans="1:4" ht="15">
      <c r="A228" s="109"/>
      <c r="B228" s="110"/>
      <c r="C228" s="110"/>
      <c r="D228" s="110"/>
    </row>
    <row r="229" spans="1:4" ht="15">
      <c r="A229" s="109"/>
      <c r="B229" s="110"/>
      <c r="C229" s="110"/>
      <c r="D229" s="110"/>
    </row>
    <row r="230" spans="1:4" ht="15">
      <c r="A230" s="109"/>
      <c r="B230" s="110"/>
      <c r="C230" s="110"/>
      <c r="D230" s="110"/>
    </row>
    <row r="231" spans="1:4" ht="15">
      <c r="A231" s="109"/>
      <c r="B231" s="110"/>
      <c r="C231" s="110"/>
      <c r="D231" s="110"/>
    </row>
    <row r="232" spans="1:4" ht="12.75">
      <c r="A232" s="29"/>
      <c r="B232" s="29"/>
      <c r="C232" s="29"/>
      <c r="D232" s="29"/>
    </row>
    <row r="233" spans="1:4" ht="15.75">
      <c r="A233" s="52"/>
      <c r="B233" s="29"/>
      <c r="C233" s="29"/>
      <c r="D233" s="29"/>
    </row>
    <row r="234" spans="1:4" ht="12.75">
      <c r="A234" s="54"/>
      <c r="B234" s="51"/>
      <c r="C234" s="51"/>
      <c r="D234" s="51"/>
    </row>
    <row r="235" spans="1:4" ht="15">
      <c r="A235" s="109"/>
      <c r="B235" s="110"/>
      <c r="C235" s="110"/>
      <c r="D235" s="110"/>
    </row>
    <row r="236" spans="1:4" ht="15">
      <c r="A236" s="109"/>
      <c r="B236" s="110"/>
      <c r="C236" s="110"/>
      <c r="D236" s="110"/>
    </row>
    <row r="237" spans="1:4" ht="15">
      <c r="A237" s="109"/>
      <c r="B237" s="110"/>
      <c r="C237" s="110"/>
      <c r="D237" s="110"/>
    </row>
    <row r="238" spans="1:4" ht="15">
      <c r="A238" s="109"/>
      <c r="B238" s="110"/>
      <c r="C238" s="110"/>
      <c r="D238" s="110"/>
    </row>
    <row r="239" spans="1:4" ht="15">
      <c r="A239" s="109"/>
      <c r="B239" s="110"/>
      <c r="C239" s="110"/>
      <c r="D239" s="110"/>
    </row>
    <row r="240" spans="1:4" ht="15">
      <c r="A240" s="109"/>
      <c r="B240" s="110"/>
      <c r="C240" s="110"/>
      <c r="D240" s="110"/>
    </row>
    <row r="241" spans="1:4" ht="15">
      <c r="A241" s="109"/>
      <c r="B241" s="110"/>
      <c r="C241" s="110"/>
      <c r="D241" s="110"/>
    </row>
    <row r="242" spans="1:4" ht="15">
      <c r="A242" s="109"/>
      <c r="B242" s="110"/>
      <c r="C242" s="110"/>
      <c r="D242" s="110"/>
    </row>
    <row r="243" spans="1:4" ht="15">
      <c r="A243" s="109"/>
      <c r="B243" s="110"/>
      <c r="C243" s="110"/>
      <c r="D243" s="110"/>
    </row>
    <row r="244" spans="1:4" ht="15">
      <c r="A244" s="109"/>
      <c r="B244" s="110"/>
      <c r="C244" s="110"/>
      <c r="D244" s="110"/>
    </row>
    <row r="245" spans="1:4" ht="15">
      <c r="A245" s="109"/>
      <c r="B245" s="110"/>
      <c r="C245" s="110"/>
      <c r="D245" s="110"/>
    </row>
    <row r="246" spans="1:4" ht="12.75">
      <c r="A246" s="29"/>
      <c r="B246" s="29"/>
      <c r="C246" s="29"/>
      <c r="D246" s="29"/>
    </row>
    <row r="247" spans="1:4" ht="15.75">
      <c r="A247" s="52"/>
      <c r="B247" s="29"/>
      <c r="C247" s="29"/>
      <c r="D247" s="29"/>
    </row>
    <row r="248" spans="1:4" ht="12.75">
      <c r="A248" s="54"/>
      <c r="B248" s="51"/>
      <c r="C248" s="51"/>
      <c r="D248" s="51"/>
    </row>
    <row r="249" spans="1:4" ht="15">
      <c r="A249" s="109"/>
      <c r="B249" s="110"/>
      <c r="C249" s="110"/>
      <c r="D249" s="110"/>
    </row>
    <row r="250" spans="1:4" ht="15">
      <c r="A250" s="109"/>
      <c r="B250" s="110"/>
      <c r="C250" s="110"/>
      <c r="D250" s="110"/>
    </row>
    <row r="251" spans="1:4" ht="15">
      <c r="A251" s="109"/>
      <c r="B251" s="110"/>
      <c r="C251" s="110"/>
      <c r="D251" s="110"/>
    </row>
    <row r="252" spans="1:4" ht="15">
      <c r="A252" s="109"/>
      <c r="B252" s="110"/>
      <c r="C252" s="110"/>
      <c r="D252" s="110"/>
    </row>
    <row r="253" spans="1:4" ht="15">
      <c r="A253" s="109"/>
      <c r="B253" s="110"/>
      <c r="C253" s="110"/>
      <c r="D253" s="110"/>
    </row>
    <row r="254" spans="1:4" ht="15">
      <c r="A254" s="109"/>
      <c r="B254" s="110"/>
      <c r="C254" s="110"/>
      <c r="D254" s="110"/>
    </row>
    <row r="255" spans="1:4" ht="15">
      <c r="A255" s="109"/>
      <c r="B255" s="110"/>
      <c r="C255" s="110"/>
      <c r="D255" s="110"/>
    </row>
    <row r="256" spans="1:4" ht="15">
      <c r="A256" s="109"/>
      <c r="B256" s="110"/>
      <c r="C256" s="110"/>
      <c r="D256" s="110"/>
    </row>
    <row r="257" spans="1:4" ht="15">
      <c r="A257" s="109"/>
      <c r="B257" s="110"/>
      <c r="C257" s="110"/>
      <c r="D257" s="110"/>
    </row>
    <row r="258" spans="1:4" ht="15">
      <c r="A258" s="109"/>
      <c r="B258" s="110"/>
      <c r="C258" s="110"/>
      <c r="D258" s="110"/>
    </row>
    <row r="259" spans="1:4" ht="15">
      <c r="A259" s="109"/>
      <c r="B259" s="110"/>
      <c r="C259" s="110"/>
      <c r="D259" s="110"/>
    </row>
    <row r="260" spans="1:4" ht="12.75">
      <c r="A260" s="29"/>
      <c r="B260" s="29"/>
      <c r="C260" s="29"/>
      <c r="D260" s="29"/>
    </row>
    <row r="261" spans="1:4" ht="12.75">
      <c r="A261" s="96"/>
      <c r="B261" s="29"/>
      <c r="C261" s="29"/>
      <c r="D261" s="29"/>
    </row>
    <row r="262" spans="1:4" ht="12.75">
      <c r="A262" s="29"/>
      <c r="B262" s="29"/>
      <c r="C262" s="29"/>
      <c r="D262" s="29"/>
    </row>
    <row r="263" spans="1:4" ht="12.75">
      <c r="A263" s="96"/>
      <c r="B263" s="29"/>
      <c r="C263" s="29"/>
      <c r="D263" s="29"/>
    </row>
    <row r="264" spans="1:4" ht="12.75">
      <c r="A264" s="29"/>
      <c r="B264" s="29"/>
      <c r="C264" s="29"/>
      <c r="D264" s="29"/>
    </row>
    <row r="265" spans="1:4" ht="15.75">
      <c r="A265" s="52"/>
      <c r="B265" s="29"/>
      <c r="C265" s="29"/>
      <c r="D265" s="29"/>
    </row>
    <row r="266" spans="1:4" ht="12.75">
      <c r="A266" s="113"/>
      <c r="B266" s="51"/>
      <c r="C266" s="51"/>
      <c r="D266" s="51"/>
    </row>
    <row r="267" spans="1:4" ht="15">
      <c r="A267" s="109"/>
      <c r="B267" s="110"/>
      <c r="C267" s="110"/>
      <c r="D267" s="110"/>
    </row>
    <row r="268" spans="1:4" ht="15">
      <c r="A268" s="109"/>
      <c r="B268" s="110"/>
      <c r="C268" s="110"/>
      <c r="D268" s="110"/>
    </row>
    <row r="269" spans="1:4" ht="15">
      <c r="A269" s="109"/>
      <c r="B269" s="110"/>
      <c r="C269" s="110"/>
      <c r="D269" s="110"/>
    </row>
    <row r="270" spans="1:4" ht="15">
      <c r="A270" s="109"/>
      <c r="B270" s="110"/>
      <c r="C270" s="110"/>
      <c r="D270" s="110"/>
    </row>
    <row r="271" spans="1:4" ht="15">
      <c r="A271" s="109"/>
      <c r="B271" s="110"/>
      <c r="C271" s="110"/>
      <c r="D271" s="110"/>
    </row>
    <row r="272" spans="1:4" ht="15">
      <c r="A272" s="109"/>
      <c r="B272" s="110"/>
      <c r="C272" s="110"/>
      <c r="D272" s="110"/>
    </row>
    <row r="273" spans="1:4" ht="15">
      <c r="A273" s="109"/>
      <c r="B273" s="110"/>
      <c r="C273" s="110"/>
      <c r="D273" s="110"/>
    </row>
    <row r="274" spans="1:4" ht="15">
      <c r="A274" s="109"/>
      <c r="B274" s="110"/>
      <c r="C274" s="110"/>
      <c r="D274" s="110"/>
    </row>
    <row r="275" spans="1:4" ht="12.75">
      <c r="A275" s="29"/>
      <c r="B275" s="29"/>
      <c r="C275" s="29"/>
      <c r="D275" s="29"/>
    </row>
    <row r="276" spans="1:4" ht="15.75">
      <c r="A276" s="52"/>
      <c r="B276" s="29"/>
      <c r="C276" s="29"/>
      <c r="D276" s="29"/>
    </row>
    <row r="277" spans="1:4" ht="12.75">
      <c r="A277" s="115"/>
      <c r="B277" s="116"/>
      <c r="C277" s="116"/>
      <c r="D277" s="116"/>
    </row>
    <row r="278" spans="1:4" ht="15">
      <c r="A278" s="109"/>
      <c r="B278" s="110"/>
      <c r="C278" s="110"/>
      <c r="D278" s="110"/>
    </row>
    <row r="279" spans="1:4" ht="15">
      <c r="A279" s="109"/>
      <c r="B279" s="110"/>
      <c r="C279" s="110"/>
      <c r="D279" s="110"/>
    </row>
    <row r="280" spans="1:4" ht="15">
      <c r="A280" s="109"/>
      <c r="B280" s="110"/>
      <c r="C280" s="110"/>
      <c r="D280" s="110"/>
    </row>
    <row r="281" spans="1:4" ht="15">
      <c r="A281" s="109"/>
      <c r="B281" s="110"/>
      <c r="C281" s="110"/>
      <c r="D281" s="110"/>
    </row>
    <row r="282" spans="1:4" ht="15">
      <c r="A282" s="109"/>
      <c r="B282" s="110"/>
      <c r="C282" s="110"/>
      <c r="D282" s="110"/>
    </row>
    <row r="283" spans="1:4" ht="15">
      <c r="A283" s="109"/>
      <c r="B283" s="110"/>
      <c r="C283" s="110"/>
      <c r="D283" s="110"/>
    </row>
    <row r="284" spans="1:4" ht="15">
      <c r="A284" s="109"/>
      <c r="B284" s="110"/>
      <c r="C284" s="110"/>
      <c r="D284" s="110"/>
    </row>
    <row r="285" spans="1:4" ht="12.75">
      <c r="A285" s="29"/>
      <c r="B285" s="29"/>
      <c r="C285" s="29"/>
      <c r="D285" s="29"/>
    </row>
    <row r="286" spans="1:4" ht="15.75">
      <c r="A286" s="52"/>
      <c r="B286" s="29"/>
      <c r="C286" s="29"/>
      <c r="D286" s="29"/>
    </row>
    <row r="287" spans="1:4" ht="12.75">
      <c r="A287" s="115"/>
      <c r="B287" s="116"/>
      <c r="C287" s="116"/>
      <c r="D287" s="116"/>
    </row>
    <row r="288" spans="1:4" ht="15">
      <c r="A288" s="109"/>
      <c r="B288" s="110"/>
      <c r="C288" s="110"/>
      <c r="D288" s="110"/>
    </row>
    <row r="289" spans="1:4" ht="15">
      <c r="A289" s="109"/>
      <c r="B289" s="110"/>
      <c r="C289" s="110"/>
      <c r="D289" s="110"/>
    </row>
    <row r="290" spans="1:4" ht="15">
      <c r="A290" s="109"/>
      <c r="B290" s="110"/>
      <c r="C290" s="110"/>
      <c r="D290" s="110"/>
    </row>
    <row r="291" spans="1:4" ht="15">
      <c r="A291" s="109"/>
      <c r="B291" s="110"/>
      <c r="C291" s="110"/>
      <c r="D291" s="110"/>
    </row>
    <row r="292" spans="1:4" ht="15">
      <c r="A292" s="109"/>
      <c r="B292" s="110"/>
      <c r="C292" s="110"/>
      <c r="D292" s="110"/>
    </row>
    <row r="293" spans="1:4" ht="15">
      <c r="A293" s="109"/>
      <c r="B293" s="110"/>
      <c r="C293" s="110"/>
      <c r="D293" s="110"/>
    </row>
    <row r="294" spans="1:4" ht="15">
      <c r="A294" s="109"/>
      <c r="B294" s="110"/>
      <c r="C294" s="110"/>
      <c r="D294" s="110"/>
    </row>
    <row r="295" spans="1:4" ht="15">
      <c r="A295" s="109"/>
      <c r="B295" s="110"/>
      <c r="C295" s="110"/>
      <c r="D295" s="110"/>
    </row>
    <row r="296" spans="1:4" ht="15">
      <c r="A296" s="109"/>
      <c r="B296" s="110"/>
      <c r="C296" s="110"/>
      <c r="D296" s="110"/>
    </row>
    <row r="297" spans="1:4" ht="15">
      <c r="A297" s="109"/>
      <c r="B297" s="110"/>
      <c r="C297" s="110"/>
      <c r="D297" s="110"/>
    </row>
    <row r="298" spans="1:4" ht="15">
      <c r="A298" s="109"/>
      <c r="B298" s="110"/>
      <c r="C298" s="110"/>
      <c r="D298" s="110"/>
    </row>
    <row r="299" spans="1:4" ht="15">
      <c r="A299" s="109"/>
      <c r="B299" s="110"/>
      <c r="C299" s="110"/>
      <c r="D299" s="110"/>
    </row>
    <row r="300" spans="1:4" ht="15">
      <c r="A300" s="109"/>
      <c r="B300" s="110"/>
      <c r="C300" s="110"/>
      <c r="D300" s="110"/>
    </row>
    <row r="301" spans="1:4" ht="15">
      <c r="A301" s="109"/>
      <c r="B301" s="110"/>
      <c r="C301" s="110"/>
      <c r="D301" s="110"/>
    </row>
    <row r="302" spans="1:4" ht="15">
      <c r="A302" s="109"/>
      <c r="B302" s="110"/>
      <c r="C302" s="110"/>
      <c r="D302" s="110"/>
    </row>
    <row r="303" spans="1:4" ht="15">
      <c r="A303" s="109"/>
      <c r="B303" s="110"/>
      <c r="C303" s="110"/>
      <c r="D303" s="110"/>
    </row>
    <row r="304" spans="1:4" ht="15">
      <c r="A304" s="109"/>
      <c r="B304" s="110"/>
      <c r="C304" s="110"/>
      <c r="D304" s="110"/>
    </row>
    <row r="305" spans="1:4" ht="15">
      <c r="A305" s="109"/>
      <c r="B305" s="110"/>
      <c r="C305" s="110"/>
      <c r="D305" s="110"/>
    </row>
    <row r="306" spans="1:4" ht="15">
      <c r="A306" s="109"/>
      <c r="B306" s="110"/>
      <c r="C306" s="110"/>
      <c r="D306" s="110"/>
    </row>
    <row r="307" spans="1:4" ht="15">
      <c r="A307" s="109"/>
      <c r="B307" s="110"/>
      <c r="C307" s="110"/>
      <c r="D307" s="110"/>
    </row>
    <row r="308" spans="1:4" ht="15">
      <c r="A308" s="109"/>
      <c r="B308" s="110"/>
      <c r="C308" s="110"/>
      <c r="D308" s="110"/>
    </row>
    <row r="309" spans="1:4" ht="15">
      <c r="A309" s="109"/>
      <c r="B309" s="110"/>
      <c r="C309" s="110"/>
      <c r="D309" s="110"/>
    </row>
    <row r="310" spans="1:4" ht="15">
      <c r="A310" s="109"/>
      <c r="B310" s="110"/>
      <c r="C310" s="110"/>
      <c r="D310" s="110"/>
    </row>
    <row r="311" spans="1:4" ht="15">
      <c r="A311" s="109"/>
      <c r="B311" s="110"/>
      <c r="C311" s="110"/>
      <c r="D311" s="110"/>
    </row>
    <row r="312" spans="1:4" ht="15">
      <c r="A312" s="109"/>
      <c r="B312" s="110"/>
      <c r="C312" s="110"/>
      <c r="D312" s="110"/>
    </row>
    <row r="313" spans="1:4" ht="15">
      <c r="A313" s="109"/>
      <c r="B313" s="110"/>
      <c r="C313" s="110"/>
      <c r="D313" s="110"/>
    </row>
    <row r="314" spans="1:4" ht="15">
      <c r="A314" s="109"/>
      <c r="B314" s="110"/>
      <c r="C314" s="110"/>
      <c r="D314" s="110"/>
    </row>
    <row r="315" spans="1:4" ht="15">
      <c r="A315" s="109"/>
      <c r="B315" s="110"/>
      <c r="C315" s="110"/>
      <c r="D315" s="110"/>
    </row>
    <row r="316" spans="1:4" ht="15">
      <c r="A316" s="109"/>
      <c r="B316" s="110"/>
      <c r="C316" s="110"/>
      <c r="D316" s="110"/>
    </row>
    <row r="317" spans="1:4" ht="15">
      <c r="A317" s="109"/>
      <c r="B317" s="110"/>
      <c r="C317" s="110"/>
      <c r="D317" s="110"/>
    </row>
    <row r="318" spans="1:4" ht="15">
      <c r="A318" s="109"/>
      <c r="B318" s="110"/>
      <c r="C318" s="110"/>
      <c r="D318" s="110"/>
    </row>
    <row r="319" spans="1:4" ht="15">
      <c r="A319" s="109"/>
      <c r="B319" s="110"/>
      <c r="C319" s="110"/>
      <c r="D319" s="110"/>
    </row>
    <row r="320" spans="1:4" ht="15">
      <c r="A320" s="109"/>
      <c r="B320" s="110"/>
      <c r="C320" s="110"/>
      <c r="D320" s="110"/>
    </row>
    <row r="321" spans="1:4" ht="15">
      <c r="A321" s="109"/>
      <c r="B321" s="110"/>
      <c r="C321" s="110"/>
      <c r="D321" s="110"/>
    </row>
    <row r="322" spans="1:4" ht="15">
      <c r="A322" s="109"/>
      <c r="B322" s="110"/>
      <c r="C322" s="110"/>
      <c r="D322" s="110"/>
    </row>
    <row r="323" spans="1:4" ht="15">
      <c r="A323" s="109"/>
      <c r="B323" s="110"/>
      <c r="C323" s="110"/>
      <c r="D323" s="110"/>
    </row>
    <row r="324" spans="1:4" ht="15">
      <c r="A324" s="109"/>
      <c r="B324" s="110"/>
      <c r="C324" s="110"/>
      <c r="D324" s="110"/>
    </row>
    <row r="325" spans="1:4" ht="15">
      <c r="A325" s="109"/>
      <c r="B325" s="110"/>
      <c r="C325" s="110"/>
      <c r="D325" s="110"/>
    </row>
    <row r="326" spans="1:4" ht="15">
      <c r="A326" s="109"/>
      <c r="B326" s="110"/>
      <c r="C326" s="110"/>
      <c r="D326" s="110"/>
    </row>
    <row r="327" spans="1:4" ht="15">
      <c r="A327" s="109"/>
      <c r="B327" s="110"/>
      <c r="C327" s="110"/>
      <c r="D327" s="110"/>
    </row>
    <row r="328" spans="1:4" ht="15">
      <c r="A328" s="109"/>
      <c r="B328" s="110"/>
      <c r="C328" s="110"/>
      <c r="D328" s="110"/>
    </row>
    <row r="329" spans="1:4" ht="15">
      <c r="A329" s="109"/>
      <c r="B329" s="110"/>
      <c r="C329" s="110"/>
      <c r="D329" s="110"/>
    </row>
    <row r="330" spans="1:4" ht="15">
      <c r="A330" s="109"/>
      <c r="B330" s="110"/>
      <c r="C330" s="110"/>
      <c r="D330" s="110"/>
    </row>
    <row r="331" spans="1:4" ht="15">
      <c r="A331" s="109"/>
      <c r="B331" s="110"/>
      <c r="C331" s="110"/>
      <c r="D331" s="110"/>
    </row>
    <row r="332" spans="1:4" ht="15">
      <c r="A332" s="109"/>
      <c r="B332" s="110"/>
      <c r="C332" s="110"/>
      <c r="D332" s="110"/>
    </row>
    <row r="333" spans="1:4" ht="15">
      <c r="A333" s="109"/>
      <c r="B333" s="110"/>
      <c r="C333" s="110"/>
      <c r="D333" s="110"/>
    </row>
    <row r="334" spans="1:4" ht="15">
      <c r="A334" s="109"/>
      <c r="B334" s="110"/>
      <c r="C334" s="110"/>
      <c r="D334" s="110"/>
    </row>
    <row r="335" spans="1:4" ht="15">
      <c r="A335" s="109"/>
      <c r="B335" s="110"/>
      <c r="C335" s="110"/>
      <c r="D335" s="110"/>
    </row>
    <row r="336" spans="1:4" ht="15">
      <c r="A336" s="109"/>
      <c r="B336" s="110"/>
      <c r="C336" s="110"/>
      <c r="D336" s="110"/>
    </row>
    <row r="337" spans="1:4" ht="15">
      <c r="A337" s="109"/>
      <c r="B337" s="110"/>
      <c r="C337" s="110"/>
      <c r="D337" s="110"/>
    </row>
    <row r="338" spans="1:4" ht="15">
      <c r="A338" s="109"/>
      <c r="B338" s="110"/>
      <c r="C338" s="110"/>
      <c r="D338" s="110"/>
    </row>
    <row r="339" spans="1:4" ht="15">
      <c r="A339" s="109"/>
      <c r="B339" s="110"/>
      <c r="C339" s="110"/>
      <c r="D339" s="110"/>
    </row>
    <row r="340" spans="1:4" ht="15">
      <c r="A340" s="109"/>
      <c r="B340" s="110"/>
      <c r="C340" s="110"/>
      <c r="D340" s="110"/>
    </row>
    <row r="341" spans="1:4" ht="15">
      <c r="A341" s="109"/>
      <c r="B341" s="110"/>
      <c r="C341" s="110"/>
      <c r="D341" s="110"/>
    </row>
    <row r="342" spans="1:4" ht="15">
      <c r="A342" s="109"/>
      <c r="B342" s="110"/>
      <c r="C342" s="110"/>
      <c r="D342" s="110"/>
    </row>
    <row r="343" spans="1:4" ht="15">
      <c r="A343" s="109"/>
      <c r="B343" s="110"/>
      <c r="C343" s="110"/>
      <c r="D343" s="110"/>
    </row>
    <row r="344" spans="1:4" ht="15">
      <c r="A344" s="109"/>
      <c r="B344" s="110"/>
      <c r="C344" s="110"/>
      <c r="D344" s="110"/>
    </row>
    <row r="345" spans="1:4" ht="15">
      <c r="A345" s="109"/>
      <c r="B345" s="110"/>
      <c r="C345" s="110"/>
      <c r="D345" s="110"/>
    </row>
    <row r="346" spans="1:4" ht="15">
      <c r="A346" s="109"/>
      <c r="B346" s="110"/>
      <c r="C346" s="110"/>
      <c r="D346" s="110"/>
    </row>
    <row r="347" spans="1:4" ht="15">
      <c r="A347" s="109"/>
      <c r="B347" s="110"/>
      <c r="C347" s="110"/>
      <c r="D347" s="110"/>
    </row>
    <row r="348" spans="1:4" ht="15">
      <c r="A348" s="109"/>
      <c r="B348" s="110"/>
      <c r="C348" s="110"/>
      <c r="D348" s="110"/>
    </row>
    <row r="349" spans="1:4" ht="15">
      <c r="A349" s="109"/>
      <c r="B349" s="110"/>
      <c r="C349" s="110"/>
      <c r="D349" s="110"/>
    </row>
    <row r="350" spans="1:4" ht="15">
      <c r="A350" s="109"/>
      <c r="B350" s="110"/>
      <c r="C350" s="110"/>
      <c r="D350" s="110"/>
    </row>
    <row r="351" spans="1:4" ht="15">
      <c r="A351" s="109"/>
      <c r="B351" s="110"/>
      <c r="C351" s="110"/>
      <c r="D351" s="110"/>
    </row>
    <row r="352" spans="1:4" ht="12.75">
      <c r="A352" s="29"/>
      <c r="B352" s="29"/>
      <c r="C352" s="29"/>
      <c r="D352" s="29"/>
    </row>
    <row r="353" spans="1:4" ht="15.75">
      <c r="A353" s="52"/>
      <c r="B353" s="29"/>
      <c r="C353" s="29"/>
      <c r="D353" s="29"/>
    </row>
    <row r="354" spans="1:4" ht="12.75">
      <c r="A354" s="113"/>
      <c r="B354" s="51"/>
      <c r="C354" s="51"/>
      <c r="D354" s="51"/>
    </row>
    <row r="355" spans="1:4" ht="15">
      <c r="A355" s="109"/>
      <c r="B355" s="110"/>
      <c r="C355" s="110"/>
      <c r="D355" s="110"/>
    </row>
    <row r="356" spans="1:4" ht="15">
      <c r="A356" s="109"/>
      <c r="B356" s="110"/>
      <c r="C356" s="110"/>
      <c r="D356" s="110"/>
    </row>
    <row r="357" spans="1:4" ht="15">
      <c r="A357" s="109"/>
      <c r="B357" s="110"/>
      <c r="C357" s="110"/>
      <c r="D357" s="110"/>
    </row>
    <row r="358" spans="1:4" ht="15">
      <c r="A358" s="109"/>
      <c r="B358" s="110"/>
      <c r="C358" s="110"/>
      <c r="D358" s="110"/>
    </row>
    <row r="359" spans="1:4" ht="15">
      <c r="A359" s="109"/>
      <c r="B359" s="110"/>
      <c r="C359" s="110"/>
      <c r="D359" s="110"/>
    </row>
    <row r="360" spans="1:4" ht="15">
      <c r="A360" s="109"/>
      <c r="B360" s="110"/>
      <c r="C360" s="110"/>
      <c r="D360" s="110"/>
    </row>
    <row r="361" spans="1:4" ht="15">
      <c r="A361" s="109"/>
      <c r="B361" s="110"/>
      <c r="C361" s="110"/>
      <c r="D361" s="110"/>
    </row>
    <row r="362" spans="1:4" ht="12.75">
      <c r="A362" s="29"/>
      <c r="B362" s="29"/>
      <c r="C362" s="29"/>
      <c r="D362" s="29"/>
    </row>
    <row r="363" spans="1:4" ht="15.75">
      <c r="A363" s="52"/>
      <c r="B363" s="29"/>
      <c r="C363" s="29"/>
      <c r="D363" s="29"/>
    </row>
    <row r="364" spans="1:4" ht="12.75">
      <c r="A364" s="113"/>
      <c r="B364" s="51"/>
      <c r="C364" s="51"/>
      <c r="D364" s="51"/>
    </row>
    <row r="365" spans="1:4" s="49" customFormat="1" ht="12.75">
      <c r="A365" s="113"/>
      <c r="B365" s="117"/>
      <c r="C365" s="117"/>
      <c r="D365" s="117"/>
    </row>
    <row r="366" spans="1:4" s="49" customFormat="1" ht="12.75">
      <c r="A366" s="113"/>
      <c r="B366" s="117"/>
      <c r="C366" s="117"/>
      <c r="D366" s="117"/>
    </row>
    <row r="367" spans="1:4" s="49" customFormat="1" ht="12.75">
      <c r="A367" s="113"/>
      <c r="B367" s="117"/>
      <c r="C367" s="117"/>
      <c r="D367" s="117"/>
    </row>
    <row r="368" spans="1:4" s="49" customFormat="1" ht="12.75">
      <c r="A368" s="113"/>
      <c r="B368" s="117"/>
      <c r="C368" s="117"/>
      <c r="D368" s="117"/>
    </row>
    <row r="369" spans="1:4" ht="12.75">
      <c r="A369" s="29"/>
      <c r="B369" s="111"/>
      <c r="C369" s="111"/>
      <c r="D369" s="111"/>
    </row>
    <row r="370" spans="1:4" ht="15">
      <c r="A370" s="109"/>
      <c r="B370" s="111"/>
      <c r="C370" s="111"/>
      <c r="D370" s="111"/>
    </row>
    <row r="371" spans="1:4" ht="12.75">
      <c r="A371" s="29"/>
      <c r="B371" s="29"/>
      <c r="C371" s="29"/>
      <c r="D371" s="29"/>
    </row>
    <row r="372" spans="1:4" ht="15.75">
      <c r="A372" s="52"/>
      <c r="B372" s="29"/>
      <c r="C372" s="29"/>
      <c r="D372" s="29"/>
    </row>
    <row r="373" spans="1:4" ht="12.75">
      <c r="A373" s="113"/>
      <c r="B373" s="51"/>
      <c r="C373" s="51"/>
      <c r="D373" s="51"/>
    </row>
    <row r="374" spans="1:4" ht="15">
      <c r="A374" s="109"/>
      <c r="B374" s="110"/>
      <c r="C374" s="110"/>
      <c r="D374" s="110"/>
    </row>
    <row r="375" spans="1:4" ht="15">
      <c r="A375" s="109"/>
      <c r="B375" s="110"/>
      <c r="C375" s="110"/>
      <c r="D375" s="110"/>
    </row>
    <row r="376" spans="1:4" ht="15">
      <c r="A376" s="109"/>
      <c r="B376" s="110"/>
      <c r="C376" s="110"/>
      <c r="D376" s="110"/>
    </row>
    <row r="377" spans="1:4" ht="15">
      <c r="A377" s="109"/>
      <c r="B377" s="110"/>
      <c r="C377" s="110"/>
      <c r="D377" s="110"/>
    </row>
    <row r="378" spans="1:4" ht="15">
      <c r="A378" s="109"/>
      <c r="B378" s="110"/>
      <c r="C378" s="110"/>
      <c r="D378" s="110"/>
    </row>
    <row r="379" spans="1:4" ht="15">
      <c r="A379" s="109"/>
      <c r="B379" s="110"/>
      <c r="C379" s="110"/>
      <c r="D379" s="110"/>
    </row>
    <row r="380" spans="1:4" ht="15">
      <c r="A380" s="109"/>
      <c r="B380" s="110"/>
      <c r="C380" s="110"/>
      <c r="D380" s="110"/>
    </row>
    <row r="381" spans="1:4" ht="15">
      <c r="A381" s="109"/>
      <c r="B381" s="110"/>
      <c r="C381" s="110"/>
      <c r="D381" s="110"/>
    </row>
    <row r="382" spans="1:4" ht="12.75">
      <c r="A382" s="29"/>
      <c r="B382" s="29"/>
      <c r="C382" s="29"/>
      <c r="D382" s="29"/>
    </row>
    <row r="383" spans="1:4" ht="15.75">
      <c r="A383" s="52"/>
      <c r="B383" s="29"/>
      <c r="C383" s="29"/>
      <c r="D383" s="29"/>
    </row>
    <row r="384" spans="1:4" ht="12.75">
      <c r="A384" s="113"/>
      <c r="B384" s="51"/>
      <c r="C384" s="51"/>
      <c r="D384" s="51"/>
    </row>
    <row r="385" spans="1:4" ht="15">
      <c r="A385" s="109"/>
      <c r="B385" s="110"/>
      <c r="C385" s="110"/>
      <c r="D385" s="110"/>
    </row>
    <row r="386" spans="1:4" ht="15">
      <c r="A386" s="109"/>
      <c r="B386" s="110"/>
      <c r="C386" s="110"/>
      <c r="D386" s="110"/>
    </row>
    <row r="387" spans="1:4" ht="15">
      <c r="A387" s="109"/>
      <c r="B387" s="110"/>
      <c r="C387" s="110"/>
      <c r="D387" s="110"/>
    </row>
    <row r="388" spans="1:4" ht="15">
      <c r="A388" s="109"/>
      <c r="B388" s="110"/>
      <c r="C388" s="110"/>
      <c r="D388" s="110"/>
    </row>
    <row r="389" spans="1:4" ht="15">
      <c r="A389" s="109"/>
      <c r="B389" s="110"/>
      <c r="C389" s="110"/>
      <c r="D389" s="110"/>
    </row>
    <row r="390" spans="1:4" ht="15">
      <c r="A390" s="109"/>
      <c r="B390" s="110"/>
      <c r="C390" s="110"/>
      <c r="D390" s="110"/>
    </row>
    <row r="391" spans="1:4" ht="15">
      <c r="A391" s="109"/>
      <c r="B391" s="110"/>
      <c r="C391" s="110"/>
      <c r="D391" s="110"/>
    </row>
    <row r="392" spans="1:4" ht="12.75">
      <c r="A392" s="29"/>
      <c r="B392" s="29"/>
      <c r="C392" s="29"/>
      <c r="D392" s="29"/>
    </row>
    <row r="393" spans="1:4" ht="12.75">
      <c r="A393" s="29"/>
      <c r="B393" s="29"/>
      <c r="C393" s="29"/>
      <c r="D393" s="29"/>
    </row>
    <row r="394" spans="1:4" ht="12.75">
      <c r="A394" s="29"/>
      <c r="B394" s="29"/>
      <c r="C394" s="29"/>
      <c r="D394" s="29"/>
    </row>
    <row r="395" spans="1:4" ht="12.75">
      <c r="A395" s="29"/>
      <c r="B395" s="29"/>
      <c r="C395" s="29"/>
      <c r="D395" s="29"/>
    </row>
    <row r="396" spans="1:4" ht="12.75">
      <c r="A396" s="29"/>
      <c r="B396" s="29"/>
      <c r="C396" s="29"/>
      <c r="D396" s="29"/>
    </row>
    <row r="397" spans="1:4" ht="12.75">
      <c r="A397" s="29"/>
      <c r="B397" s="29"/>
      <c r="C397" s="29"/>
      <c r="D397" s="29"/>
    </row>
    <row r="398" spans="1:4" ht="12.75">
      <c r="A398" s="29"/>
      <c r="B398" s="29"/>
      <c r="C398" s="29"/>
      <c r="D398" s="29"/>
    </row>
    <row r="399" spans="1:4" ht="12.75">
      <c r="A399" s="29"/>
      <c r="B399" s="29"/>
      <c r="C399" s="29"/>
      <c r="D399" s="29"/>
    </row>
    <row r="400" spans="1:4" ht="12.75">
      <c r="A400" s="29"/>
      <c r="B400" s="29"/>
      <c r="C400" s="29"/>
      <c r="D400" s="29"/>
    </row>
    <row r="401" spans="1:4" ht="12.75">
      <c r="A401" s="29"/>
      <c r="B401" s="29"/>
      <c r="C401" s="29"/>
      <c r="D401" s="29"/>
    </row>
    <row r="402" spans="1:4" ht="12.75">
      <c r="A402" s="29"/>
      <c r="B402" s="29"/>
      <c r="C402" s="29"/>
      <c r="D402" s="29"/>
    </row>
    <row r="403" spans="1:4" ht="12.75">
      <c r="A403" s="29"/>
      <c r="B403" s="29"/>
      <c r="C403" s="29"/>
      <c r="D403" s="29"/>
    </row>
    <row r="404" spans="1:4" ht="12.75">
      <c r="A404" s="29"/>
      <c r="B404" s="29"/>
      <c r="C404" s="29"/>
      <c r="D404" s="29"/>
    </row>
    <row r="405" spans="1:4" ht="12.75">
      <c r="A405" s="29"/>
      <c r="B405" s="29"/>
      <c r="C405" s="29"/>
      <c r="D405" s="29"/>
    </row>
    <row r="406" spans="1:4" ht="12.75">
      <c r="A406" s="29"/>
      <c r="B406" s="29"/>
      <c r="C406" s="29"/>
      <c r="D406" s="29"/>
    </row>
    <row r="407" spans="1:4" ht="12.75">
      <c r="A407" s="29"/>
      <c r="B407" s="29"/>
      <c r="C407" s="29"/>
      <c r="D407" s="29"/>
    </row>
    <row r="408" spans="1:4" ht="12.75">
      <c r="A408" s="29"/>
      <c r="B408" s="29"/>
      <c r="C408" s="29"/>
      <c r="D408" s="29"/>
    </row>
    <row r="409" spans="1:4" ht="12.75">
      <c r="A409" s="29"/>
      <c r="B409" s="29"/>
      <c r="C409" s="29"/>
      <c r="D409" s="29"/>
    </row>
    <row r="410" spans="1:4" ht="12.75">
      <c r="A410" s="29"/>
      <c r="B410" s="29"/>
      <c r="C410" s="29"/>
      <c r="D410" s="29"/>
    </row>
    <row r="411" spans="1:4" ht="12.75">
      <c r="A411" s="29"/>
      <c r="B411" s="29"/>
      <c r="C411" s="29"/>
      <c r="D411" s="29"/>
    </row>
    <row r="412" spans="1:4" ht="12.75">
      <c r="A412" s="29"/>
      <c r="B412" s="29"/>
      <c r="C412" s="29"/>
      <c r="D412" s="29"/>
    </row>
    <row r="413" spans="1:4" ht="12.75">
      <c r="A413" s="29"/>
      <c r="B413" s="29"/>
      <c r="C413" s="29"/>
      <c r="D413" s="29"/>
    </row>
    <row r="414" spans="1:4" ht="12.75">
      <c r="A414" s="29"/>
      <c r="B414" s="29"/>
      <c r="C414" s="29"/>
      <c r="D414" s="29"/>
    </row>
    <row r="415" spans="1:4" ht="12.75">
      <c r="A415" s="29"/>
      <c r="B415" s="29"/>
      <c r="C415" s="29"/>
      <c r="D415" s="29"/>
    </row>
    <row r="416" spans="1:4" ht="12.75">
      <c r="A416" s="29"/>
      <c r="B416" s="29"/>
      <c r="C416" s="29"/>
      <c r="D416" s="29"/>
    </row>
    <row r="417" spans="1:4" ht="12.75">
      <c r="A417" s="29"/>
      <c r="B417" s="29"/>
      <c r="C417" s="29"/>
      <c r="D417" s="29"/>
    </row>
    <row r="418" spans="1:4" ht="12.75">
      <c r="A418" s="29"/>
      <c r="B418" s="29"/>
      <c r="C418" s="29"/>
      <c r="D418" s="29"/>
    </row>
    <row r="419" spans="1:4" ht="12.75">
      <c r="A419" s="29"/>
      <c r="B419" s="29"/>
      <c r="C419" s="29"/>
      <c r="D419" s="29"/>
    </row>
    <row r="420" spans="1:4" ht="12.75">
      <c r="A420" s="29"/>
      <c r="B420" s="29"/>
      <c r="C420" s="29"/>
      <c r="D420" s="29"/>
    </row>
    <row r="421" spans="1:4" ht="12.75">
      <c r="A421" s="29"/>
      <c r="B421" s="29"/>
      <c r="C421" s="29"/>
      <c r="D421" s="29"/>
    </row>
    <row r="422" spans="1:4" ht="12.75">
      <c r="A422" s="29"/>
      <c r="B422" s="29"/>
      <c r="C422" s="29"/>
      <c r="D422" s="29"/>
    </row>
    <row r="423" spans="1:4" ht="12.75">
      <c r="A423" s="29"/>
      <c r="B423" s="29"/>
      <c r="C423" s="29"/>
      <c r="D423" s="29"/>
    </row>
    <row r="424" spans="1:4" ht="12.75">
      <c r="A424" s="29"/>
      <c r="B424" s="29"/>
      <c r="C424" s="29"/>
      <c r="D424" s="29"/>
    </row>
    <row r="425" spans="1:4" ht="12.75">
      <c r="A425" s="29"/>
      <c r="B425" s="29"/>
      <c r="C425" s="29"/>
      <c r="D425" s="29"/>
    </row>
    <row r="426" spans="1:4" ht="12.75">
      <c r="A426" s="29"/>
      <c r="B426" s="29"/>
      <c r="C426" s="29"/>
      <c r="D426" s="29"/>
    </row>
    <row r="427" spans="1:4" ht="12.75">
      <c r="A427" s="29"/>
      <c r="B427" s="29"/>
      <c r="C427" s="29"/>
      <c r="D427" s="29"/>
    </row>
    <row r="428" spans="1:4" ht="12.75">
      <c r="A428" s="29"/>
      <c r="B428" s="29"/>
      <c r="C428" s="29"/>
      <c r="D428" s="29"/>
    </row>
    <row r="429" spans="1:4" ht="12.75">
      <c r="A429" s="29"/>
      <c r="B429" s="29"/>
      <c r="C429" s="29"/>
      <c r="D429" s="29"/>
    </row>
    <row r="430" spans="1:4" ht="12.75">
      <c r="A430" s="29"/>
      <c r="B430" s="29"/>
      <c r="C430" s="29"/>
      <c r="D430" s="29"/>
    </row>
    <row r="431" spans="1:4" ht="12.75">
      <c r="A431" s="29"/>
      <c r="B431" s="29"/>
      <c r="C431" s="29"/>
      <c r="D431" s="29"/>
    </row>
    <row r="432" spans="1:4" ht="12.75">
      <c r="A432" s="29"/>
      <c r="B432" s="29"/>
      <c r="C432" s="29"/>
      <c r="D432" s="29"/>
    </row>
    <row r="433" spans="1:4" ht="12.75">
      <c r="A433" s="29"/>
      <c r="B433" s="29"/>
      <c r="C433" s="29"/>
      <c r="D433" s="29"/>
    </row>
    <row r="434" spans="1:4" ht="12.75">
      <c r="A434" s="29"/>
      <c r="B434" s="29"/>
      <c r="C434" s="29"/>
      <c r="D434" s="29"/>
    </row>
    <row r="435" spans="1:4" ht="12.75">
      <c r="A435" s="29"/>
      <c r="B435" s="29"/>
      <c r="C435" s="29"/>
      <c r="D435" s="29"/>
    </row>
    <row r="436" spans="1:4" ht="12.75">
      <c r="A436" s="29"/>
      <c r="B436" s="29"/>
      <c r="C436" s="29"/>
      <c r="D436" s="29"/>
    </row>
    <row r="437" spans="1:4" ht="12.75">
      <c r="A437" s="29"/>
      <c r="B437" s="29"/>
      <c r="C437" s="29"/>
      <c r="D437" s="29"/>
    </row>
    <row r="438" spans="1:4" ht="12.75">
      <c r="A438" s="29"/>
      <c r="B438" s="29"/>
      <c r="C438" s="29"/>
      <c r="D438" s="29"/>
    </row>
    <row r="439" spans="1:4" ht="12.75">
      <c r="A439" s="29"/>
      <c r="B439" s="29"/>
      <c r="C439" s="29"/>
      <c r="D439" s="29"/>
    </row>
    <row r="440" spans="1:4" ht="12.75">
      <c r="A440" s="29"/>
      <c r="B440" s="29"/>
      <c r="C440" s="29"/>
      <c r="D440" s="29"/>
    </row>
    <row r="441" spans="1:4" ht="12.75">
      <c r="A441" s="29"/>
      <c r="B441" s="29"/>
      <c r="C441" s="29"/>
      <c r="D441" s="29"/>
    </row>
    <row r="442" spans="1:4" ht="12.75">
      <c r="A442" s="29"/>
      <c r="B442" s="29"/>
      <c r="C442" s="29"/>
      <c r="D442" s="29"/>
    </row>
    <row r="443" spans="1:4" ht="12.75">
      <c r="A443" s="29"/>
      <c r="B443" s="29"/>
      <c r="C443" s="29"/>
      <c r="D443" s="29"/>
    </row>
    <row r="444" spans="1:4" ht="12.75">
      <c r="A444" s="29"/>
      <c r="B444" s="29"/>
      <c r="C444" s="29"/>
      <c r="D444" s="29"/>
    </row>
    <row r="445" spans="1:4" ht="12.75">
      <c r="A445" s="29"/>
      <c r="B445" s="29"/>
      <c r="C445" s="29"/>
      <c r="D445" s="29"/>
    </row>
    <row r="446" spans="1:4" ht="12.75">
      <c r="A446" s="29"/>
      <c r="B446" s="29"/>
      <c r="C446" s="29"/>
      <c r="D446" s="29"/>
    </row>
    <row r="447" spans="1:4" ht="12.75">
      <c r="A447" s="29"/>
      <c r="B447" s="29"/>
      <c r="C447" s="29"/>
      <c r="D447" s="29"/>
    </row>
    <row r="448" spans="1:4" ht="12.75">
      <c r="A448" s="29"/>
      <c r="B448" s="29"/>
      <c r="C448" s="29"/>
      <c r="D448" s="29"/>
    </row>
    <row r="449" spans="1:4" ht="12.75">
      <c r="A449" s="29"/>
      <c r="B449" s="29"/>
      <c r="C449" s="29"/>
      <c r="D449" s="29"/>
    </row>
    <row r="450" spans="1:4" ht="12.75">
      <c r="A450" s="29"/>
      <c r="B450" s="29"/>
      <c r="C450" s="29"/>
      <c r="D450" s="29"/>
    </row>
    <row r="451" spans="1:4" ht="12.75">
      <c r="A451" s="29"/>
      <c r="B451" s="29"/>
      <c r="C451" s="29"/>
      <c r="D451" s="29"/>
    </row>
    <row r="452" spans="1:4" ht="12.75">
      <c r="A452" s="29"/>
      <c r="B452" s="29"/>
      <c r="C452" s="29"/>
      <c r="D452" s="29"/>
    </row>
    <row r="453" spans="1:4" ht="12.75">
      <c r="A453" s="29"/>
      <c r="B453" s="29"/>
      <c r="C453" s="29"/>
      <c r="D453" s="29"/>
    </row>
    <row r="454" spans="1:4" ht="12.75">
      <c r="A454" s="29"/>
      <c r="B454" s="29"/>
      <c r="C454" s="29"/>
      <c r="D454" s="29"/>
    </row>
    <row r="455" spans="1:4" ht="12.75">
      <c r="A455" s="29"/>
      <c r="B455" s="29"/>
      <c r="C455" s="29"/>
      <c r="D455" s="29"/>
    </row>
    <row r="456" spans="1:4" ht="12.75">
      <c r="A456" s="29"/>
      <c r="B456" s="29"/>
      <c r="C456" s="29"/>
      <c r="D456" s="29"/>
    </row>
    <row r="457" spans="1:4" ht="12.75">
      <c r="A457" s="29"/>
      <c r="B457" s="29"/>
      <c r="C457" s="29"/>
      <c r="D457" s="29"/>
    </row>
    <row r="458" spans="1:4" ht="12.75">
      <c r="A458" s="29"/>
      <c r="B458" s="29"/>
      <c r="C458" s="29"/>
      <c r="D458" s="29"/>
    </row>
    <row r="459" spans="1:4" ht="12.75">
      <c r="A459" s="29"/>
      <c r="B459" s="29"/>
      <c r="C459" s="29"/>
      <c r="D459" s="29"/>
    </row>
    <row r="460" spans="1:4" ht="12.75">
      <c r="A460" s="29"/>
      <c r="B460" s="29"/>
      <c r="C460" s="29"/>
      <c r="D460" s="29"/>
    </row>
    <row r="461" spans="1:4" ht="12.75">
      <c r="A461" s="29"/>
      <c r="B461" s="29"/>
      <c r="C461" s="29"/>
      <c r="D461" s="29"/>
    </row>
    <row r="462" spans="1:4" ht="12.75">
      <c r="A462" s="29"/>
      <c r="B462" s="29"/>
      <c r="C462" s="29"/>
      <c r="D462" s="29"/>
    </row>
    <row r="463" spans="1:4" ht="12.75">
      <c r="A463" s="29"/>
      <c r="B463" s="29"/>
      <c r="C463" s="29"/>
      <c r="D463" s="29"/>
    </row>
    <row r="464" spans="1:4" ht="12.75">
      <c r="A464" s="29"/>
      <c r="B464" s="29"/>
      <c r="C464" s="29"/>
      <c r="D464" s="29"/>
    </row>
    <row r="465" spans="1:4" ht="12.75">
      <c r="A465" s="29"/>
      <c r="B465" s="29"/>
      <c r="C465" s="29"/>
      <c r="D465" s="29"/>
    </row>
    <row r="466" spans="1:4" ht="12.75">
      <c r="A466" s="29"/>
      <c r="B466" s="29"/>
      <c r="C466" s="29"/>
      <c r="D466" s="29"/>
    </row>
    <row r="467" spans="1:4" ht="12.75">
      <c r="A467" s="29"/>
      <c r="B467" s="29"/>
      <c r="C467" s="29"/>
      <c r="D467" s="29"/>
    </row>
    <row r="468" spans="1:4" ht="12.75">
      <c r="A468" s="29"/>
      <c r="B468" s="29"/>
      <c r="C468" s="29"/>
      <c r="D468" s="29"/>
    </row>
    <row r="469" spans="1:4" ht="12.75">
      <c r="A469" s="29"/>
      <c r="B469" s="29"/>
      <c r="C469" s="29"/>
      <c r="D469" s="29"/>
    </row>
    <row r="470" spans="1:4" ht="12.75">
      <c r="A470" s="29"/>
      <c r="B470" s="29"/>
      <c r="C470" s="29"/>
      <c r="D470" s="29"/>
    </row>
    <row r="471" spans="1:4" ht="12.75">
      <c r="A471" s="29"/>
      <c r="B471" s="29"/>
      <c r="C471" s="29"/>
      <c r="D471" s="29"/>
    </row>
    <row r="472" spans="1:4" ht="12.75">
      <c r="A472" s="29"/>
      <c r="B472" s="29"/>
      <c r="C472" s="29"/>
      <c r="D472" s="29"/>
    </row>
    <row r="473" spans="1:4" ht="12.75">
      <c r="A473" s="29"/>
      <c r="B473" s="29"/>
      <c r="C473" s="29"/>
      <c r="D473" s="29"/>
    </row>
    <row r="474" spans="1:4" ht="12.75">
      <c r="A474" s="29"/>
      <c r="B474" s="29"/>
      <c r="C474" s="29"/>
      <c r="D474" s="29"/>
    </row>
    <row r="475" spans="1:4" ht="12.75">
      <c r="A475" s="29"/>
      <c r="B475" s="29"/>
      <c r="C475" s="29"/>
      <c r="D475" s="29"/>
    </row>
    <row r="476" spans="1:4" ht="12.75">
      <c r="A476" s="29"/>
      <c r="B476" s="29"/>
      <c r="C476" s="29"/>
      <c r="D476" s="29"/>
    </row>
    <row r="477" spans="1:4" ht="12.75">
      <c r="A477" s="29"/>
      <c r="B477" s="29"/>
      <c r="C477" s="29"/>
      <c r="D477" s="29"/>
    </row>
    <row r="478" spans="1:4" ht="12.75">
      <c r="A478" s="29"/>
      <c r="B478" s="29"/>
      <c r="C478" s="29"/>
      <c r="D478" s="29"/>
    </row>
    <row r="479" spans="1:4" ht="12.75">
      <c r="A479" s="29"/>
      <c r="B479" s="29"/>
      <c r="C479" s="29"/>
      <c r="D479" s="29"/>
    </row>
    <row r="480" spans="1:4" ht="12.75">
      <c r="A480" s="29"/>
      <c r="B480" s="29"/>
      <c r="C480" s="29"/>
      <c r="D480" s="29"/>
    </row>
    <row r="481" spans="1:4" ht="12.75">
      <c r="A481" s="29"/>
      <c r="B481" s="29"/>
      <c r="C481" s="29"/>
      <c r="D481" s="29"/>
    </row>
    <row r="482" spans="1:4" ht="12.75">
      <c r="A482" s="29"/>
      <c r="B482" s="29"/>
      <c r="C482" s="29"/>
      <c r="D482" s="29"/>
    </row>
    <row r="483" spans="1:4" ht="12.75">
      <c r="A483" s="29"/>
      <c r="B483" s="29"/>
      <c r="C483" s="29"/>
      <c r="D483" s="29"/>
    </row>
    <row r="484" spans="1:4" ht="12.75">
      <c r="A484" s="29"/>
      <c r="B484" s="29"/>
      <c r="C484" s="29"/>
      <c r="D484" s="29"/>
    </row>
    <row r="485" spans="1:4" ht="12.75">
      <c r="A485" s="29"/>
      <c r="B485" s="29"/>
      <c r="C485" s="29"/>
      <c r="D485" s="29"/>
    </row>
    <row r="486" spans="1:4" ht="12.75">
      <c r="A486" s="29"/>
      <c r="B486" s="29"/>
      <c r="C486" s="29"/>
      <c r="D486" s="29"/>
    </row>
    <row r="487" spans="1:4" ht="12.75">
      <c r="A487" s="29"/>
      <c r="B487" s="29"/>
      <c r="C487" s="29"/>
      <c r="D487" s="29"/>
    </row>
    <row r="488" spans="1:4" ht="12.75">
      <c r="A488" s="29"/>
      <c r="B488" s="29"/>
      <c r="C488" s="29"/>
      <c r="D488" s="29"/>
    </row>
    <row r="489" spans="1:4" ht="12.75">
      <c r="A489" s="29"/>
      <c r="B489" s="29"/>
      <c r="C489" s="29"/>
      <c r="D489" s="29"/>
    </row>
    <row r="490" spans="1:4" ht="12.75">
      <c r="A490" s="29"/>
      <c r="B490" s="29"/>
      <c r="C490" s="29"/>
      <c r="D490" s="29"/>
    </row>
    <row r="491" spans="1:4" ht="12.75">
      <c r="A491" s="29"/>
      <c r="B491" s="29"/>
      <c r="C491" s="29"/>
      <c r="D491" s="29"/>
    </row>
    <row r="492" spans="1:4" ht="12.75">
      <c r="A492" s="29"/>
      <c r="B492" s="29"/>
      <c r="C492" s="29"/>
      <c r="D492" s="29"/>
    </row>
    <row r="493" spans="1:4" ht="12.75">
      <c r="A493" s="29"/>
      <c r="B493" s="29"/>
      <c r="C493" s="29"/>
      <c r="D493" s="29"/>
    </row>
    <row r="494" spans="1:4" ht="12.75">
      <c r="A494" s="29"/>
      <c r="B494" s="29"/>
      <c r="C494" s="29"/>
      <c r="D494" s="29"/>
    </row>
    <row r="495" spans="1:4" ht="12.75">
      <c r="A495" s="29"/>
      <c r="B495" s="29"/>
      <c r="C495" s="29"/>
      <c r="D495" s="29"/>
    </row>
    <row r="496" spans="1:4" ht="12.75">
      <c r="A496" s="29"/>
      <c r="B496" s="29"/>
      <c r="C496" s="29"/>
      <c r="D496" s="29"/>
    </row>
    <row r="497" spans="1:4" ht="12.75">
      <c r="A497" s="29"/>
      <c r="B497" s="29"/>
      <c r="C497" s="29"/>
      <c r="D497" s="29"/>
    </row>
    <row r="498" spans="1:4" ht="12.75">
      <c r="A498" s="29"/>
      <c r="B498" s="29"/>
      <c r="C498" s="29"/>
      <c r="D498" s="29"/>
    </row>
    <row r="499" spans="1:4" ht="12.75">
      <c r="A499" s="29"/>
      <c r="B499" s="29"/>
      <c r="C499" s="29"/>
      <c r="D499" s="29"/>
    </row>
    <row r="500" spans="1:4" ht="12.75">
      <c r="A500" s="29"/>
      <c r="B500" s="29"/>
      <c r="C500" s="29"/>
      <c r="D500" s="29"/>
    </row>
    <row r="501" spans="1:4" ht="12.75">
      <c r="A501" s="29"/>
      <c r="B501" s="29"/>
      <c r="C501" s="29"/>
      <c r="D501" s="29"/>
    </row>
    <row r="502" spans="1:4" ht="12.75">
      <c r="A502" s="29"/>
      <c r="B502" s="29"/>
      <c r="C502" s="29"/>
      <c r="D502" s="29"/>
    </row>
    <row r="503" spans="1:4" ht="12.75">
      <c r="A503" s="29"/>
      <c r="B503" s="29"/>
      <c r="C503" s="29"/>
      <c r="D503" s="29"/>
    </row>
    <row r="504" spans="1:4" ht="12.75">
      <c r="A504" s="29"/>
      <c r="B504" s="29"/>
      <c r="C504" s="29"/>
      <c r="D504" s="29"/>
    </row>
    <row r="505" spans="1:4" ht="12.75">
      <c r="A505" s="29"/>
      <c r="B505" s="29"/>
      <c r="C505" s="29"/>
      <c r="D505" s="29"/>
    </row>
    <row r="506" spans="1:4" ht="12.75">
      <c r="A506" s="29"/>
      <c r="B506" s="29"/>
      <c r="C506" s="29"/>
      <c r="D506" s="29"/>
    </row>
    <row r="507" spans="1:4" ht="12.75">
      <c r="A507" s="29"/>
      <c r="B507" s="29"/>
      <c r="C507" s="29"/>
      <c r="D507" s="29"/>
    </row>
    <row r="508" spans="1:4" ht="12.75">
      <c r="A508" s="29"/>
      <c r="B508" s="29"/>
      <c r="C508" s="29"/>
      <c r="D508" s="29"/>
    </row>
    <row r="509" spans="1:4" ht="12.75">
      <c r="A509" s="29"/>
      <c r="B509" s="29"/>
      <c r="C509" s="29"/>
      <c r="D509" s="29"/>
    </row>
    <row r="510" spans="1:4" ht="12.75">
      <c r="A510" s="29"/>
      <c r="B510" s="29"/>
      <c r="C510" s="29"/>
      <c r="D510" s="29"/>
    </row>
    <row r="511" spans="1:4" ht="12.75">
      <c r="A511" s="29"/>
      <c r="B511" s="29"/>
      <c r="C511" s="29"/>
      <c r="D511" s="29"/>
    </row>
    <row r="512" spans="1:4" ht="12.75">
      <c r="A512" s="29"/>
      <c r="B512" s="29"/>
      <c r="C512" s="29"/>
      <c r="D512" s="29"/>
    </row>
    <row r="513" spans="1:4" ht="12.75">
      <c r="A513" s="29"/>
      <c r="B513" s="29"/>
      <c r="C513" s="29"/>
      <c r="D513" s="29"/>
    </row>
    <row r="514" spans="1:4" ht="12.75">
      <c r="A514" s="29"/>
      <c r="B514" s="29"/>
      <c r="C514" s="29"/>
      <c r="D514" s="29"/>
    </row>
    <row r="515" spans="1:4" ht="12.75">
      <c r="A515" s="29"/>
      <c r="B515" s="29"/>
      <c r="C515" s="29"/>
      <c r="D515" s="29"/>
    </row>
    <row r="516" spans="1:4" ht="12.75">
      <c r="A516" s="29"/>
      <c r="B516" s="29"/>
      <c r="C516" s="29"/>
      <c r="D516" s="29"/>
    </row>
    <row r="517" spans="1:4" ht="12.75">
      <c r="A517" s="29"/>
      <c r="B517" s="29"/>
      <c r="C517" s="29"/>
      <c r="D517" s="29"/>
    </row>
    <row r="518" spans="1:4" ht="12.75">
      <c r="A518" s="29"/>
      <c r="B518" s="29"/>
      <c r="C518" s="29"/>
      <c r="D518" s="29"/>
    </row>
    <row r="519" spans="1:4" ht="12.75">
      <c r="A519" s="29"/>
      <c r="B519" s="29"/>
      <c r="C519" s="29"/>
      <c r="D519" s="29"/>
    </row>
    <row r="520" spans="1:4" ht="12.75">
      <c r="A520" s="29"/>
      <c r="B520" s="29"/>
      <c r="C520" s="29"/>
      <c r="D520" s="29"/>
    </row>
    <row r="521" spans="1:4" ht="12.75">
      <c r="A521" s="29"/>
      <c r="B521" s="29"/>
      <c r="C521" s="29"/>
      <c r="D521" s="29"/>
    </row>
    <row r="522" spans="1:4" ht="12.75">
      <c r="A522" s="29"/>
      <c r="B522" s="29"/>
      <c r="C522" s="29"/>
      <c r="D522" s="29"/>
    </row>
    <row r="523" spans="1:4" ht="12.75">
      <c r="A523" s="29"/>
      <c r="B523" s="29"/>
      <c r="C523" s="29"/>
      <c r="D523" s="29"/>
    </row>
    <row r="524" spans="1:4" ht="12.75">
      <c r="A524" s="29"/>
      <c r="B524" s="29"/>
      <c r="C524" s="29"/>
      <c r="D524" s="29"/>
    </row>
    <row r="525" spans="1:4" ht="12.75">
      <c r="A525" s="29"/>
      <c r="B525" s="29"/>
      <c r="C525" s="29"/>
      <c r="D525" s="29"/>
    </row>
    <row r="526" spans="1:4" ht="12.75">
      <c r="A526" s="29"/>
      <c r="B526" s="29"/>
      <c r="C526" s="29"/>
      <c r="D526" s="29"/>
    </row>
    <row r="527" spans="1:4" ht="12.75">
      <c r="A527" s="29"/>
      <c r="B527" s="29"/>
      <c r="C527" s="29"/>
      <c r="D527" s="29"/>
    </row>
    <row r="528" spans="1:4" ht="12.75">
      <c r="A528" s="29"/>
      <c r="B528" s="29"/>
      <c r="C528" s="29"/>
      <c r="D528" s="29"/>
    </row>
    <row r="529" spans="1:4" ht="12.75">
      <c r="A529" s="29"/>
      <c r="B529" s="29"/>
      <c r="C529" s="29"/>
      <c r="D529" s="29"/>
    </row>
    <row r="530" spans="1:4" ht="12.75">
      <c r="A530" s="29"/>
      <c r="B530" s="29"/>
      <c r="C530" s="29"/>
      <c r="D530" s="29"/>
    </row>
    <row r="531" spans="1:4" ht="12.75">
      <c r="A531" s="29"/>
      <c r="B531" s="29"/>
      <c r="C531" s="29"/>
      <c r="D531" s="29"/>
    </row>
    <row r="532" spans="1:4" ht="12.75">
      <c r="A532" s="29"/>
      <c r="B532" s="29"/>
      <c r="C532" s="29"/>
      <c r="D532" s="29"/>
    </row>
    <row r="533" spans="1:4" ht="12.75">
      <c r="A533" s="29"/>
      <c r="B533" s="29"/>
      <c r="C533" s="29"/>
      <c r="D533" s="29"/>
    </row>
    <row r="534" spans="1:4" ht="12.75">
      <c r="A534" s="29"/>
      <c r="B534" s="29"/>
      <c r="C534" s="29"/>
      <c r="D534" s="29"/>
    </row>
    <row r="535" spans="1:4" ht="12.75">
      <c r="A535" s="29"/>
      <c r="B535" s="29"/>
      <c r="C535" s="29"/>
      <c r="D535" s="29"/>
    </row>
    <row r="536" spans="1:4" ht="12.75">
      <c r="A536" s="29"/>
      <c r="B536" s="29"/>
      <c r="C536" s="29"/>
      <c r="D536" s="29"/>
    </row>
    <row r="537" spans="1:4" ht="12.75">
      <c r="A537" s="29"/>
      <c r="B537" s="29"/>
      <c r="C537" s="29"/>
      <c r="D537" s="29"/>
    </row>
    <row r="538" spans="1:4" ht="12.75">
      <c r="A538" s="29"/>
      <c r="B538" s="29"/>
      <c r="C538" s="29"/>
      <c r="D538" s="29"/>
    </row>
    <row r="539" spans="1:4" ht="12.75">
      <c r="A539" s="29"/>
      <c r="B539" s="29"/>
      <c r="C539" s="29"/>
      <c r="D539" s="29"/>
    </row>
    <row r="540" spans="1:4" ht="12.75">
      <c r="A540" s="29"/>
      <c r="B540" s="29"/>
      <c r="C540" s="29"/>
      <c r="D540" s="29"/>
    </row>
    <row r="541" spans="1:4" ht="12.75">
      <c r="A541" s="29"/>
      <c r="B541" s="29"/>
      <c r="C541" s="29"/>
      <c r="D541" s="29"/>
    </row>
    <row r="542" spans="1:4" ht="12.75">
      <c r="A542" s="29"/>
      <c r="B542" s="29"/>
      <c r="C542" s="29"/>
      <c r="D542" s="29"/>
    </row>
    <row r="543" spans="1:4" ht="12.75">
      <c r="A543" s="29"/>
      <c r="B543" s="29"/>
      <c r="C543" s="29"/>
      <c r="D543" s="29"/>
    </row>
    <row r="544" spans="1:4" ht="12.75">
      <c r="A544" s="29"/>
      <c r="B544" s="29"/>
      <c r="C544" s="29"/>
      <c r="D544" s="29"/>
    </row>
    <row r="545" spans="1:4" ht="12.75">
      <c r="A545" s="29"/>
      <c r="B545" s="29"/>
      <c r="C545" s="29"/>
      <c r="D545" s="29"/>
    </row>
    <row r="546" spans="1:4" ht="12.75">
      <c r="A546" s="29"/>
      <c r="B546" s="29"/>
      <c r="C546" s="29"/>
      <c r="D546" s="29"/>
    </row>
    <row r="547" spans="1:4" ht="12.75">
      <c r="A547" s="29"/>
      <c r="B547" s="29"/>
      <c r="C547" s="29"/>
      <c r="D547" s="29"/>
    </row>
    <row r="548" spans="1:4" ht="12.75">
      <c r="A548" s="29"/>
      <c r="B548" s="29"/>
      <c r="C548" s="29"/>
      <c r="D548" s="29"/>
    </row>
    <row r="549" spans="1:4" ht="12.75">
      <c r="A549" s="29"/>
      <c r="B549" s="29"/>
      <c r="C549" s="29"/>
      <c r="D549" s="29"/>
    </row>
    <row r="550" spans="1:4" ht="12.75">
      <c r="A550" s="29"/>
      <c r="B550" s="29"/>
      <c r="C550" s="29"/>
      <c r="D550" s="29"/>
    </row>
    <row r="551" spans="1:4" ht="12.75">
      <c r="A551" s="29"/>
      <c r="B551" s="29"/>
      <c r="C551" s="29"/>
      <c r="D551" s="29"/>
    </row>
    <row r="552" spans="1:4" ht="12.75">
      <c r="A552" s="29"/>
      <c r="B552" s="29"/>
      <c r="C552" s="29"/>
      <c r="D552" s="29"/>
    </row>
    <row r="553" spans="1:4" ht="12.75">
      <c r="A553" s="29"/>
      <c r="B553" s="29"/>
      <c r="C553" s="29"/>
      <c r="D553" s="29"/>
    </row>
    <row r="554" spans="1:4" ht="12.75">
      <c r="A554" s="29"/>
      <c r="B554" s="29"/>
      <c r="C554" s="29"/>
      <c r="D554" s="29"/>
    </row>
    <row r="555" spans="1:4" ht="12.75">
      <c r="A555" s="29"/>
      <c r="B555" s="29"/>
      <c r="C555" s="29"/>
      <c r="D555" s="29"/>
    </row>
    <row r="556" spans="1:4" ht="12.75">
      <c r="A556" s="29"/>
      <c r="B556" s="29"/>
      <c r="C556" s="29"/>
      <c r="D556" s="29"/>
    </row>
    <row r="557" spans="1:4" ht="12.75">
      <c r="A557" s="29"/>
      <c r="B557" s="29"/>
      <c r="C557" s="29"/>
      <c r="D557" s="29"/>
    </row>
    <row r="558" spans="1:4" ht="12.75">
      <c r="A558" s="29"/>
      <c r="B558" s="29"/>
      <c r="C558" s="29"/>
      <c r="D558" s="29"/>
    </row>
    <row r="559" spans="1:4" ht="12.75">
      <c r="A559" s="29"/>
      <c r="B559" s="29"/>
      <c r="C559" s="29"/>
      <c r="D559" s="29"/>
    </row>
    <row r="560" spans="1:4" ht="12.75">
      <c r="A560" s="29"/>
      <c r="B560" s="29"/>
      <c r="C560" s="29"/>
      <c r="D560" s="29"/>
    </row>
    <row r="561" spans="1:4" ht="12.75">
      <c r="A561" s="29"/>
      <c r="B561" s="29"/>
      <c r="C561" s="29"/>
      <c r="D561" s="29"/>
    </row>
    <row r="562" spans="1:4" ht="12.75">
      <c r="A562" s="29"/>
      <c r="B562" s="29"/>
      <c r="C562" s="29"/>
      <c r="D562" s="29"/>
    </row>
    <row r="563" spans="1:4" ht="12.75">
      <c r="A563" s="29"/>
      <c r="B563" s="29"/>
      <c r="C563" s="29"/>
      <c r="D563" s="29"/>
    </row>
    <row r="564" spans="1:4" ht="12.75">
      <c r="A564" s="29"/>
      <c r="B564" s="29"/>
      <c r="C564" s="29"/>
      <c r="D564" s="29"/>
    </row>
    <row r="565" spans="1:4" ht="12.75">
      <c r="A565" s="29"/>
      <c r="B565" s="29"/>
      <c r="C565" s="29"/>
      <c r="D565" s="29"/>
    </row>
    <row r="566" spans="1:4" ht="12.75">
      <c r="A566" s="29"/>
      <c r="B566" s="29"/>
      <c r="C566" s="29"/>
      <c r="D566" s="29"/>
    </row>
    <row r="567" spans="1:4" ht="12.75">
      <c r="A567" s="29"/>
      <c r="B567" s="29"/>
      <c r="C567" s="29"/>
      <c r="D567" s="29"/>
    </row>
    <row r="568" spans="1:4" ht="12.75">
      <c r="A568" s="29"/>
      <c r="B568" s="29"/>
      <c r="C568" s="29"/>
      <c r="D568" s="29"/>
    </row>
    <row r="569" spans="1:4" ht="12.75">
      <c r="A569" s="29"/>
      <c r="B569" s="29"/>
      <c r="C569" s="29"/>
      <c r="D569" s="29"/>
    </row>
    <row r="570" spans="1:4" ht="12.75">
      <c r="A570" s="29"/>
      <c r="B570" s="29"/>
      <c r="C570" s="29"/>
      <c r="D570" s="29"/>
    </row>
    <row r="571" spans="1:4" ht="12.75">
      <c r="A571" s="29"/>
      <c r="B571" s="29"/>
      <c r="C571" s="29"/>
      <c r="D571" s="29"/>
    </row>
    <row r="572" spans="1:4" ht="12.75">
      <c r="A572" s="29"/>
      <c r="B572" s="29"/>
      <c r="C572" s="29"/>
      <c r="D572" s="29"/>
    </row>
    <row r="573" spans="1:4" ht="12.75">
      <c r="A573" s="29"/>
      <c r="B573" s="29"/>
      <c r="C573" s="29"/>
      <c r="D573" s="29"/>
    </row>
    <row r="574" spans="1:4" ht="12.75">
      <c r="A574" s="29"/>
      <c r="B574" s="29"/>
      <c r="C574" s="29"/>
      <c r="D574" s="29"/>
    </row>
    <row r="575" spans="1:4" ht="12.75">
      <c r="A575" s="29"/>
      <c r="B575" s="29"/>
      <c r="C575" s="29"/>
      <c r="D575" s="29"/>
    </row>
    <row r="576" spans="1:4" ht="12.75">
      <c r="A576" s="29"/>
      <c r="B576" s="29"/>
      <c r="C576" s="29"/>
      <c r="D576" s="29"/>
    </row>
    <row r="577" spans="1:4" ht="12.75">
      <c r="A577" s="29"/>
      <c r="B577" s="29"/>
      <c r="C577" s="29"/>
      <c r="D577" s="29"/>
    </row>
    <row r="578" spans="1:4" ht="12.75">
      <c r="A578" s="29"/>
      <c r="B578" s="29"/>
      <c r="C578" s="29"/>
      <c r="D578" s="29"/>
    </row>
    <row r="579" spans="1:4" ht="12.75">
      <c r="A579" s="29"/>
      <c r="B579" s="29"/>
      <c r="C579" s="29"/>
      <c r="D579" s="29"/>
    </row>
    <row r="580" spans="1:4" ht="12.75">
      <c r="A580" s="29"/>
      <c r="B580" s="29"/>
      <c r="C580" s="29"/>
      <c r="D580" s="29"/>
    </row>
    <row r="581" spans="1:4" ht="12.75">
      <c r="A581" s="29"/>
      <c r="B581" s="29"/>
      <c r="C581" s="29"/>
      <c r="D581" s="29"/>
    </row>
    <row r="582" spans="1:4" ht="12.75">
      <c r="A582" s="29"/>
      <c r="B582" s="29"/>
      <c r="C582" s="29"/>
      <c r="D582" s="29"/>
    </row>
    <row r="583" spans="1:4" ht="12.75">
      <c r="A583" s="29"/>
      <c r="B583" s="29"/>
      <c r="C583" s="29"/>
      <c r="D583" s="29"/>
    </row>
    <row r="584" spans="1:4" ht="12.75">
      <c r="A584" s="29"/>
      <c r="B584" s="29"/>
      <c r="C584" s="29"/>
      <c r="D584" s="29"/>
    </row>
    <row r="585" spans="1:4" ht="12.75">
      <c r="A585" s="29"/>
      <c r="B585" s="29"/>
      <c r="C585" s="29"/>
      <c r="D585" s="29"/>
    </row>
    <row r="586" spans="1:4" ht="12.75">
      <c r="A586" s="29"/>
      <c r="B586" s="29"/>
      <c r="C586" s="29"/>
      <c r="D586" s="29"/>
    </row>
    <row r="587" spans="1:4" ht="12.75">
      <c r="A587" s="29"/>
      <c r="B587" s="29"/>
      <c r="C587" s="29"/>
      <c r="D587" s="29"/>
    </row>
    <row r="588" spans="1:4" ht="12.75">
      <c r="A588" s="29"/>
      <c r="B588" s="29"/>
      <c r="C588" s="29"/>
      <c r="D588" s="29"/>
    </row>
    <row r="589" spans="1:4" ht="12.75">
      <c r="A589" s="29"/>
      <c r="B589" s="29"/>
      <c r="C589" s="29"/>
      <c r="D589" s="29"/>
    </row>
    <row r="590" spans="1:4" ht="12.75">
      <c r="A590" s="29"/>
      <c r="B590" s="29"/>
      <c r="C590" s="29"/>
      <c r="D590" s="29"/>
    </row>
    <row r="591" spans="1:4" ht="12.75">
      <c r="A591" s="29"/>
      <c r="B591" s="29"/>
      <c r="C591" s="29"/>
      <c r="D591" s="29"/>
    </row>
    <row r="592" spans="1:4" ht="12.75">
      <c r="A592" s="29"/>
      <c r="B592" s="29"/>
      <c r="C592" s="29"/>
      <c r="D592" s="29"/>
    </row>
    <row r="593" spans="1:4" ht="12.75">
      <c r="A593" s="29"/>
      <c r="B593" s="29"/>
      <c r="C593" s="29"/>
      <c r="D593" s="29"/>
    </row>
    <row r="594" spans="1:4" ht="12.75">
      <c r="A594" s="29"/>
      <c r="B594" s="29"/>
      <c r="C594" s="29"/>
      <c r="D594" s="29"/>
    </row>
    <row r="595" spans="1:4" ht="12.75">
      <c r="A595" s="29"/>
      <c r="B595" s="29"/>
      <c r="C595" s="29"/>
      <c r="D595" s="29"/>
    </row>
    <row r="596" spans="1:4" ht="12.75">
      <c r="A596" s="29"/>
      <c r="B596" s="29"/>
      <c r="C596" s="29"/>
      <c r="D596" s="29"/>
    </row>
    <row r="597" spans="1:4" ht="12.75">
      <c r="A597" s="29"/>
      <c r="B597" s="29"/>
      <c r="C597" s="29"/>
      <c r="D597" s="29"/>
    </row>
    <row r="598" spans="1:4" ht="12.75">
      <c r="A598" s="29"/>
      <c r="B598" s="29"/>
      <c r="C598" s="29"/>
      <c r="D598" s="29"/>
    </row>
    <row r="599" spans="1:4" ht="12.75">
      <c r="A599" s="29"/>
      <c r="B599" s="29"/>
      <c r="C599" s="29"/>
      <c r="D599" s="29"/>
    </row>
    <row r="600" spans="1:4" ht="12.75">
      <c r="A600" s="29"/>
      <c r="B600" s="29"/>
      <c r="C600" s="29"/>
      <c r="D600" s="29"/>
    </row>
    <row r="601" spans="1:4" ht="12.75">
      <c r="A601" s="29"/>
      <c r="B601" s="29"/>
      <c r="C601" s="29"/>
      <c r="D601" s="29"/>
    </row>
    <row r="602" spans="1:4" ht="12.75">
      <c r="A602" s="29"/>
      <c r="B602" s="29"/>
      <c r="C602" s="29"/>
      <c r="D602" s="29"/>
    </row>
    <row r="603" spans="1:4" ht="12.75">
      <c r="A603" s="29"/>
      <c r="B603" s="29"/>
      <c r="C603" s="29"/>
      <c r="D603" s="29"/>
    </row>
    <row r="604" spans="1:4" ht="12.75">
      <c r="A604" s="29"/>
      <c r="B604" s="29"/>
      <c r="C604" s="29"/>
      <c r="D604" s="29"/>
    </row>
    <row r="605" spans="1:4" ht="12.75">
      <c r="A605" s="29"/>
      <c r="B605" s="29"/>
      <c r="C605" s="29"/>
      <c r="D605" s="29"/>
    </row>
    <row r="606" spans="1:4" ht="12.75">
      <c r="A606" s="29"/>
      <c r="B606" s="29"/>
      <c r="C606" s="29"/>
      <c r="D606" s="29"/>
    </row>
    <row r="607" spans="1:4" ht="12.75">
      <c r="A607" s="29"/>
      <c r="B607" s="29"/>
      <c r="C607" s="29"/>
      <c r="D607" s="29"/>
    </row>
    <row r="608" spans="1:4" ht="12.75">
      <c r="A608" s="29"/>
      <c r="B608" s="29"/>
      <c r="C608" s="29"/>
      <c r="D608" s="29"/>
    </row>
    <row r="609" spans="1:4" ht="12.75">
      <c r="A609" s="29"/>
      <c r="B609" s="29"/>
      <c r="C609" s="29"/>
      <c r="D609" s="29"/>
    </row>
    <row r="610" spans="1:4" ht="12.75">
      <c r="A610" s="29"/>
      <c r="B610" s="29"/>
      <c r="C610" s="29"/>
      <c r="D610" s="29"/>
    </row>
    <row r="611" spans="1:4" ht="12.75">
      <c r="A611" s="29"/>
      <c r="B611" s="29"/>
      <c r="C611" s="29"/>
      <c r="D611" s="29"/>
    </row>
    <row r="612" spans="1:4" ht="12.75">
      <c r="A612" s="29"/>
      <c r="B612" s="29"/>
      <c r="C612" s="29"/>
      <c r="D612" s="29"/>
    </row>
    <row r="613" spans="1:4" ht="12.75">
      <c r="A613" s="29"/>
      <c r="B613" s="29"/>
      <c r="C613" s="29"/>
      <c r="D613" s="29"/>
    </row>
    <row r="614" spans="1:4" ht="12.75">
      <c r="A614" s="29"/>
      <c r="B614" s="29"/>
      <c r="C614" s="29"/>
      <c r="D614" s="29"/>
    </row>
    <row r="615" spans="1:4" ht="12.75">
      <c r="A615" s="29"/>
      <c r="B615" s="29"/>
      <c r="C615" s="29"/>
      <c r="D615" s="29"/>
    </row>
    <row r="616" spans="1:4" ht="12.75">
      <c r="A616" s="29"/>
      <c r="B616" s="29"/>
      <c r="C616" s="29"/>
      <c r="D616" s="29"/>
    </row>
    <row r="617" spans="1:4" ht="12.75">
      <c r="A617" s="29"/>
      <c r="B617" s="29"/>
      <c r="C617" s="29"/>
      <c r="D617" s="29"/>
    </row>
    <row r="618" spans="1:4" ht="12.75">
      <c r="A618" s="29"/>
      <c r="B618" s="29"/>
      <c r="C618" s="29"/>
      <c r="D618" s="29"/>
    </row>
    <row r="619" spans="1:4" ht="12.75">
      <c r="A619" s="29"/>
      <c r="B619" s="29"/>
      <c r="C619" s="29"/>
      <c r="D619" s="29"/>
    </row>
    <row r="620" spans="1:4" ht="12.75">
      <c r="A620" s="29"/>
      <c r="B620" s="29"/>
      <c r="C620" s="29"/>
      <c r="D620" s="29"/>
    </row>
    <row r="621" spans="1:4" ht="12.75">
      <c r="A621" s="29"/>
      <c r="B621" s="29"/>
      <c r="C621" s="29"/>
      <c r="D621" s="29"/>
    </row>
    <row r="622" spans="1:4" ht="12.75">
      <c r="A622" s="29"/>
      <c r="B622" s="29"/>
      <c r="C622" s="29"/>
      <c r="D622" s="29"/>
    </row>
    <row r="623" spans="1:4" ht="12.75">
      <c r="A623" s="29"/>
      <c r="B623" s="29"/>
      <c r="C623" s="29"/>
      <c r="D623" s="29"/>
    </row>
    <row r="624" spans="1:4" ht="12.75">
      <c r="A624" s="29"/>
      <c r="B624" s="29"/>
      <c r="C624" s="29"/>
      <c r="D624" s="29"/>
    </row>
    <row r="625" spans="1:4" ht="12.75">
      <c r="A625" s="29"/>
      <c r="B625" s="29"/>
      <c r="C625" s="29"/>
      <c r="D625" s="29"/>
    </row>
    <row r="626" spans="1:4" ht="12.75">
      <c r="A626" s="29"/>
      <c r="B626" s="29"/>
      <c r="C626" s="29"/>
      <c r="D626" s="29"/>
    </row>
    <row r="627" spans="1:4" ht="12.75">
      <c r="A627" s="29"/>
      <c r="B627" s="29"/>
      <c r="C627" s="29"/>
      <c r="D627" s="29"/>
    </row>
    <row r="628" spans="1:4" ht="12.75">
      <c r="A628" s="29"/>
      <c r="B628" s="29"/>
      <c r="C628" s="29"/>
      <c r="D628" s="29"/>
    </row>
    <row r="629" spans="1:4" ht="12.75">
      <c r="A629" s="29"/>
      <c r="B629" s="29"/>
      <c r="C629" s="29"/>
      <c r="D629" s="29"/>
    </row>
    <row r="630" spans="1:4" ht="12.75">
      <c r="A630" s="29"/>
      <c r="B630" s="29"/>
      <c r="C630" s="29"/>
      <c r="D630" s="29"/>
    </row>
    <row r="631" spans="1:4" ht="12.75">
      <c r="A631" s="29"/>
      <c r="B631" s="29"/>
      <c r="C631" s="29"/>
      <c r="D631" s="29"/>
    </row>
    <row r="632" spans="1:4" ht="12.75">
      <c r="A632" s="29"/>
      <c r="B632" s="29"/>
      <c r="C632" s="29"/>
      <c r="D632" s="29"/>
    </row>
    <row r="633" spans="1:4" ht="12.75">
      <c r="A633" s="29"/>
      <c r="B633" s="29"/>
      <c r="C633" s="29"/>
      <c r="D633" s="29"/>
    </row>
    <row r="634" spans="1:4" ht="12.75">
      <c r="A634" s="29"/>
      <c r="B634" s="29"/>
      <c r="C634" s="29"/>
      <c r="D634" s="29"/>
    </row>
    <row r="635" spans="1:4" ht="12.75">
      <c r="A635" s="29"/>
      <c r="B635" s="29"/>
      <c r="C635" s="29"/>
      <c r="D635" s="29"/>
    </row>
    <row r="636" spans="1:4" ht="12.75">
      <c r="A636" s="29"/>
      <c r="B636" s="29"/>
      <c r="C636" s="29"/>
      <c r="D636" s="29"/>
    </row>
    <row r="637" spans="1:4" ht="12.75">
      <c r="A637" s="29"/>
      <c r="B637" s="29"/>
      <c r="C637" s="29"/>
      <c r="D637" s="29"/>
    </row>
    <row r="638" spans="1:4" ht="12.75">
      <c r="A638" s="29"/>
      <c r="B638" s="29"/>
      <c r="C638" s="29"/>
      <c r="D638" s="29"/>
    </row>
    <row r="639" spans="1:4" ht="12.75">
      <c r="A639" s="29"/>
      <c r="B639" s="29"/>
      <c r="C639" s="29"/>
      <c r="D639" s="29"/>
    </row>
    <row r="640" spans="1:4" ht="12.75">
      <c r="A640" s="29"/>
      <c r="B640" s="29"/>
      <c r="C640" s="29"/>
      <c r="D640" s="29"/>
    </row>
    <row r="641" spans="1:4" ht="12.75">
      <c r="A641" s="29"/>
      <c r="B641" s="29"/>
      <c r="C641" s="29"/>
      <c r="D641" s="29"/>
    </row>
    <row r="642" spans="1:4" ht="12.75">
      <c r="A642" s="29"/>
      <c r="B642" s="29"/>
      <c r="C642" s="29"/>
      <c r="D642" s="29"/>
    </row>
    <row r="643" spans="1:4" ht="12.75">
      <c r="A643" s="29"/>
      <c r="B643" s="29"/>
      <c r="C643" s="29"/>
      <c r="D643" s="29"/>
    </row>
    <row r="644" spans="1:4" ht="12.75">
      <c r="A644" s="29"/>
      <c r="B644" s="29"/>
      <c r="C644" s="29"/>
      <c r="D644" s="29"/>
    </row>
    <row r="645" spans="1:4" ht="12.75">
      <c r="A645" s="29"/>
      <c r="B645" s="29"/>
      <c r="C645" s="29"/>
      <c r="D645" s="29"/>
    </row>
    <row r="646" spans="1:4" ht="12.75">
      <c r="A646" s="29"/>
      <c r="B646" s="29"/>
      <c r="C646" s="29"/>
      <c r="D646" s="29"/>
    </row>
    <row r="647" spans="1:4" ht="12.75">
      <c r="A647" s="29"/>
      <c r="B647" s="29"/>
      <c r="C647" s="29"/>
      <c r="D647" s="29"/>
    </row>
    <row r="648" spans="1:4" ht="12.75">
      <c r="A648" s="29"/>
      <c r="B648" s="29"/>
      <c r="C648" s="29"/>
      <c r="D648" s="29"/>
    </row>
    <row r="649" spans="1:4" ht="12.75">
      <c r="A649" s="29"/>
      <c r="B649" s="29"/>
      <c r="C649" s="29"/>
      <c r="D649" s="29"/>
    </row>
    <row r="650" spans="1:4" ht="12.75">
      <c r="A650" s="29"/>
      <c r="B650" s="29"/>
      <c r="C650" s="29"/>
      <c r="D650" s="29"/>
    </row>
    <row r="651" spans="1:4" ht="12.75">
      <c r="A651" s="29"/>
      <c r="B651" s="29"/>
      <c r="C651" s="29"/>
      <c r="D651" s="29"/>
    </row>
    <row r="652" spans="1:4" ht="12.75">
      <c r="A652" s="29"/>
      <c r="B652" s="29"/>
      <c r="C652" s="29"/>
      <c r="D652" s="29"/>
    </row>
    <row r="653" spans="1:4" ht="12.75">
      <c r="A653" s="29"/>
      <c r="B653" s="29"/>
      <c r="C653" s="29"/>
      <c r="D653" s="29"/>
    </row>
    <row r="654" spans="1:4" ht="12.75">
      <c r="A654" s="29"/>
      <c r="B654" s="29"/>
      <c r="C654" s="29"/>
      <c r="D654" s="29"/>
    </row>
    <row r="655" spans="1:4" ht="12.75">
      <c r="A655" s="29"/>
      <c r="B655" s="29"/>
      <c r="C655" s="29"/>
      <c r="D655" s="29"/>
    </row>
    <row r="656" spans="1:4" ht="12.75">
      <c r="A656" s="29"/>
      <c r="B656" s="29"/>
      <c r="C656" s="29"/>
      <c r="D656" s="29"/>
    </row>
    <row r="657" spans="1:4" ht="12.75">
      <c r="A657" s="29"/>
      <c r="B657" s="29"/>
      <c r="C657" s="29"/>
      <c r="D657" s="29"/>
    </row>
    <row r="658" spans="1:4" ht="12.75">
      <c r="A658" s="29"/>
      <c r="B658" s="29"/>
      <c r="C658" s="29"/>
      <c r="D658" s="29"/>
    </row>
    <row r="659" spans="1:4" ht="12.75">
      <c r="A659" s="29"/>
      <c r="B659" s="29"/>
      <c r="C659" s="29"/>
      <c r="D659" s="29"/>
    </row>
    <row r="660" spans="1:4" ht="12.75">
      <c r="A660" s="29"/>
      <c r="B660" s="29"/>
      <c r="C660" s="29"/>
      <c r="D660" s="29"/>
    </row>
    <row r="661" spans="1:4" ht="12.75">
      <c r="A661" s="29"/>
      <c r="B661" s="29"/>
      <c r="C661" s="29"/>
      <c r="D661" s="29"/>
    </row>
    <row r="662" spans="1:4" ht="12.75">
      <c r="A662" s="29"/>
      <c r="B662" s="29"/>
      <c r="C662" s="29"/>
      <c r="D662" s="29"/>
    </row>
    <row r="663" spans="1:4" ht="12.75">
      <c r="A663" s="29"/>
      <c r="B663" s="29"/>
      <c r="C663" s="29"/>
      <c r="D663" s="29"/>
    </row>
    <row r="664" spans="1:4" ht="12.75">
      <c r="A664" s="29"/>
      <c r="B664" s="29"/>
      <c r="C664" s="29"/>
      <c r="D664" s="29"/>
    </row>
    <row r="665" spans="1:4" ht="12.75">
      <c r="A665" s="29"/>
      <c r="B665" s="29"/>
      <c r="C665" s="29"/>
      <c r="D665" s="29"/>
    </row>
    <row r="666" spans="1:4" ht="12.75">
      <c r="A666" s="29"/>
      <c r="B666" s="29"/>
      <c r="C666" s="29"/>
      <c r="D666" s="29"/>
    </row>
    <row r="667" spans="1:4" ht="12.75">
      <c r="A667" s="29"/>
      <c r="B667" s="29"/>
      <c r="C667" s="29"/>
      <c r="D667" s="29"/>
    </row>
    <row r="668" spans="1:4" ht="12.75">
      <c r="A668" s="29"/>
      <c r="B668" s="29"/>
      <c r="C668" s="29"/>
      <c r="D668" s="29"/>
    </row>
    <row r="669" spans="1:4" ht="12.75">
      <c r="A669" s="29"/>
      <c r="B669" s="29"/>
      <c r="C669" s="29"/>
      <c r="D669" s="29"/>
    </row>
    <row r="670" spans="1:4" ht="12.75">
      <c r="A670" s="29"/>
      <c r="B670" s="29"/>
      <c r="C670" s="29"/>
      <c r="D670" s="29"/>
    </row>
    <row r="671" spans="1:4" ht="12.75">
      <c r="A671" s="29"/>
      <c r="B671" s="29"/>
      <c r="C671" s="29"/>
      <c r="D671" s="29"/>
    </row>
    <row r="672" spans="1:4" ht="12.75">
      <c r="A672" s="29"/>
      <c r="B672" s="29"/>
      <c r="C672" s="29"/>
      <c r="D672" s="29"/>
    </row>
    <row r="673" spans="1:4" ht="12.75">
      <c r="A673" s="29"/>
      <c r="B673" s="29"/>
      <c r="C673" s="29"/>
      <c r="D673" s="29"/>
    </row>
    <row r="674" spans="1:4" ht="12.75">
      <c r="A674" s="29"/>
      <c r="B674" s="29"/>
      <c r="C674" s="29"/>
      <c r="D674" s="29"/>
    </row>
    <row r="675" spans="1:4" ht="12.75">
      <c r="A675" s="29"/>
      <c r="B675" s="29"/>
      <c r="C675" s="29"/>
      <c r="D675" s="29"/>
    </row>
    <row r="676" spans="1:4" ht="12.75">
      <c r="A676" s="29"/>
      <c r="B676" s="29"/>
      <c r="C676" s="29"/>
      <c r="D676" s="29"/>
    </row>
    <row r="677" spans="1:4" ht="12.75">
      <c r="A677" s="29"/>
      <c r="B677" s="29"/>
      <c r="C677" s="29"/>
      <c r="D677" s="29"/>
    </row>
    <row r="678" spans="1:4" ht="12.75">
      <c r="A678" s="29"/>
      <c r="B678" s="29"/>
      <c r="C678" s="29"/>
      <c r="D678" s="29"/>
    </row>
    <row r="679" spans="1:4" ht="12.75">
      <c r="A679" s="29"/>
      <c r="B679" s="29"/>
      <c r="C679" s="29"/>
      <c r="D679" s="29"/>
    </row>
    <row r="680" spans="1:4" ht="12.75">
      <c r="A680" s="29"/>
      <c r="B680" s="29"/>
      <c r="C680" s="29"/>
      <c r="D680" s="29"/>
    </row>
    <row r="681" spans="1:4" ht="12.75">
      <c r="A681" s="29"/>
      <c r="B681" s="29"/>
      <c r="C681" s="29"/>
      <c r="D681" s="29"/>
    </row>
    <row r="682" spans="1:4" ht="12.75">
      <c r="A682" s="29"/>
      <c r="B682" s="29"/>
      <c r="C682" s="29"/>
      <c r="D682" s="29"/>
    </row>
    <row r="683" spans="1:4" ht="12.75">
      <c r="A683" s="29"/>
      <c r="B683" s="29"/>
      <c r="C683" s="29"/>
      <c r="D683" s="29"/>
    </row>
    <row r="684" spans="1:4" ht="12.75">
      <c r="A684" s="29"/>
      <c r="B684" s="29"/>
      <c r="C684" s="29"/>
      <c r="D684" s="29"/>
    </row>
    <row r="685" spans="1:4" ht="12.75">
      <c r="A685" s="29"/>
      <c r="B685" s="29"/>
      <c r="C685" s="29"/>
      <c r="D685" s="29"/>
    </row>
    <row r="686" spans="1:4" ht="12.75">
      <c r="A686" s="29"/>
      <c r="B686" s="29"/>
      <c r="C686" s="29"/>
      <c r="D686" s="2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8" r:id="rId1"/>
  <headerFooter alignWithMargins="0">
    <oddHeader>&amp;LMCI Management Spółka Akcyjna&amp;CSA-R 2002&amp;Rw tys. zł</oddHeader>
    <oddFooter>&amp;CKomisja Papierów Wartościowych i Giełd</oddFooter>
  </headerFooter>
  <rowBreaks count="4" manualBreakCount="4">
    <brk id="41" max="255" man="1"/>
    <brk id="90" max="255" man="1"/>
    <brk id="189" max="255" man="1"/>
    <brk id="2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workbookViewId="0" topLeftCell="A1">
      <pane xSplit="1" topLeftCell="C1" activePane="topRight" state="frozen"/>
      <selection pane="topLeft" activeCell="A1" sqref="A1"/>
      <selection pane="topRight" activeCell="F22" sqref="F22"/>
    </sheetView>
  </sheetViews>
  <sheetFormatPr defaultColWidth="9.00390625" defaultRowHeight="12.75"/>
  <cols>
    <col min="1" max="1" width="61.875" style="0" customWidth="1"/>
    <col min="2" max="2" width="18.25390625" style="0" customWidth="1"/>
    <col min="3" max="3" width="18.625" style="0" customWidth="1"/>
    <col min="4" max="5" width="18.375" style="0" customWidth="1"/>
    <col min="6" max="6" width="18.25390625" style="0" customWidth="1"/>
    <col min="7" max="7" width="18.125" style="0" customWidth="1"/>
  </cols>
  <sheetData>
    <row r="1" spans="1:7" ht="15.75">
      <c r="A1" s="105" t="s">
        <v>952</v>
      </c>
      <c r="B1" s="99"/>
      <c r="C1" s="99"/>
      <c r="D1" s="99"/>
      <c r="E1" s="99"/>
      <c r="F1" s="99"/>
      <c r="G1" s="99"/>
    </row>
    <row r="2" spans="1:7" ht="13.5" thickBot="1">
      <c r="A2" s="99"/>
      <c r="B2" s="99"/>
      <c r="C2" s="99"/>
      <c r="D2" s="99"/>
      <c r="E2" s="99"/>
      <c r="F2" s="99"/>
      <c r="G2" s="99"/>
    </row>
    <row r="3" spans="1:7" s="4" customFormat="1" ht="80.25" customHeight="1">
      <c r="A3" s="255" t="s">
        <v>465</v>
      </c>
      <c r="B3" s="256" t="s">
        <v>974</v>
      </c>
      <c r="C3" s="256" t="s">
        <v>975</v>
      </c>
      <c r="D3" s="256" t="s">
        <v>976</v>
      </c>
      <c r="E3" s="256" t="s">
        <v>977</v>
      </c>
      <c r="F3" s="256" t="s">
        <v>978</v>
      </c>
      <c r="G3" s="257" t="s">
        <v>496</v>
      </c>
    </row>
    <row r="4" spans="1:7" ht="14.25">
      <c r="A4" s="67" t="s">
        <v>955</v>
      </c>
      <c r="B4" s="246">
        <v>0</v>
      </c>
      <c r="C4" s="246">
        <v>18</v>
      </c>
      <c r="D4" s="246">
        <v>25</v>
      </c>
      <c r="E4" s="246"/>
      <c r="F4" s="246"/>
      <c r="G4" s="247">
        <f>SUM(B4:F4)</f>
        <v>43</v>
      </c>
    </row>
    <row r="5" spans="1:7" ht="14.25">
      <c r="A5" s="67" t="s">
        <v>946</v>
      </c>
      <c r="B5" s="246">
        <f>SUM(B6:B8)</f>
        <v>0</v>
      </c>
      <c r="C5" s="246">
        <f>SUM(C6:C8)</f>
        <v>0</v>
      </c>
      <c r="D5" s="246">
        <v>4</v>
      </c>
      <c r="E5" s="246">
        <f>SUM(E6:E8)</f>
        <v>100</v>
      </c>
      <c r="F5" s="246">
        <f>SUM(F6:F8)</f>
        <v>0</v>
      </c>
      <c r="G5" s="247">
        <f aca="true" t="shared" si="0" ref="G5:G22">SUM(B5:F5)</f>
        <v>104</v>
      </c>
    </row>
    <row r="6" spans="1:7" ht="14.25">
      <c r="A6" s="67" t="s">
        <v>738</v>
      </c>
      <c r="B6" s="246"/>
      <c r="C6" s="246"/>
      <c r="D6" s="246"/>
      <c r="E6" s="246"/>
      <c r="F6" s="246"/>
      <c r="G6" s="247">
        <f t="shared" si="0"/>
        <v>0</v>
      </c>
    </row>
    <row r="7" spans="1:7" ht="14.25">
      <c r="A7" s="67" t="s">
        <v>739</v>
      </c>
      <c r="B7" s="246"/>
      <c r="C7" s="246"/>
      <c r="D7" s="246"/>
      <c r="E7" s="246"/>
      <c r="F7" s="246"/>
      <c r="G7" s="247">
        <f t="shared" si="0"/>
        <v>0</v>
      </c>
    </row>
    <row r="8" spans="1:7" ht="14.25">
      <c r="A8" s="67" t="s">
        <v>740</v>
      </c>
      <c r="B8" s="246"/>
      <c r="C8" s="246"/>
      <c r="D8" s="246"/>
      <c r="E8" s="246">
        <v>100</v>
      </c>
      <c r="F8" s="246"/>
      <c r="G8" s="247">
        <f t="shared" si="0"/>
        <v>100</v>
      </c>
    </row>
    <row r="9" spans="1:7" ht="14.25">
      <c r="A9" s="67" t="s">
        <v>948</v>
      </c>
      <c r="B9" s="246">
        <f>SUM(B11:B11)</f>
        <v>0</v>
      </c>
      <c r="C9" s="246">
        <f>C10+C11</f>
        <v>18</v>
      </c>
      <c r="D9" s="246">
        <f>SUM(D10:D11)</f>
        <v>1</v>
      </c>
      <c r="E9" s="246">
        <f>SUM(E11:E11)</f>
        <v>0</v>
      </c>
      <c r="F9" s="246">
        <f>SUM(F11:F11)</f>
        <v>0</v>
      </c>
      <c r="G9" s="247">
        <f t="shared" si="0"/>
        <v>19</v>
      </c>
    </row>
    <row r="10" spans="1:7" ht="14.25">
      <c r="A10" s="67" t="s">
        <v>710</v>
      </c>
      <c r="B10" s="246"/>
      <c r="C10" s="246"/>
      <c r="D10" s="246">
        <v>1</v>
      </c>
      <c r="E10" s="246"/>
      <c r="F10" s="246"/>
      <c r="G10" s="247"/>
    </row>
    <row r="11" spans="1:7" ht="14.25">
      <c r="A11" s="67" t="s">
        <v>711</v>
      </c>
      <c r="B11" s="246"/>
      <c r="C11" s="246">
        <v>18</v>
      </c>
      <c r="D11" s="246"/>
      <c r="E11" s="246"/>
      <c r="F11" s="246"/>
      <c r="G11" s="247">
        <f t="shared" si="0"/>
        <v>18</v>
      </c>
    </row>
    <row r="12" spans="1:7" ht="14.25">
      <c r="A12" s="67" t="s">
        <v>956</v>
      </c>
      <c r="B12" s="246">
        <f>B4+B5-B9</f>
        <v>0</v>
      </c>
      <c r="C12" s="246">
        <f>C4+C5-C9</f>
        <v>0</v>
      </c>
      <c r="D12" s="246">
        <f>D4+D5-D9</f>
        <v>28</v>
      </c>
      <c r="E12" s="246">
        <f>E4+E5-E9</f>
        <v>100</v>
      </c>
      <c r="F12" s="246">
        <f>F4+F5-F9</f>
        <v>0</v>
      </c>
      <c r="G12" s="247">
        <f t="shared" si="0"/>
        <v>128</v>
      </c>
    </row>
    <row r="13" spans="1:7" ht="14.25">
      <c r="A13" s="67" t="s">
        <v>957</v>
      </c>
      <c r="B13" s="246"/>
      <c r="C13" s="246">
        <v>1</v>
      </c>
      <c r="D13" s="246">
        <v>20</v>
      </c>
      <c r="E13" s="246"/>
      <c r="F13" s="246"/>
      <c r="G13" s="247">
        <f t="shared" si="0"/>
        <v>21</v>
      </c>
    </row>
    <row r="14" spans="1:7" ht="14.25">
      <c r="A14" s="67" t="s">
        <v>950</v>
      </c>
      <c r="B14" s="246">
        <f>B15+B16</f>
        <v>0</v>
      </c>
      <c r="C14" s="246">
        <f>C15+C16</f>
        <v>-1.3</v>
      </c>
      <c r="D14" s="246">
        <f>D15</f>
        <v>6</v>
      </c>
      <c r="E14" s="246">
        <f>E15</f>
        <v>20</v>
      </c>
      <c r="F14" s="246">
        <f>F15</f>
        <v>0</v>
      </c>
      <c r="G14" s="247">
        <f t="shared" si="0"/>
        <v>24.7</v>
      </c>
    </row>
    <row r="15" spans="1:7" ht="14.25">
      <c r="A15" s="67" t="s">
        <v>146</v>
      </c>
      <c r="B15" s="246"/>
      <c r="C15" s="246">
        <v>0.7</v>
      </c>
      <c r="D15" s="246">
        <v>6</v>
      </c>
      <c r="E15" s="246">
        <v>20</v>
      </c>
      <c r="F15" s="246"/>
      <c r="G15" s="247">
        <f t="shared" si="0"/>
        <v>26.7</v>
      </c>
    </row>
    <row r="16" spans="1:7" ht="14.25">
      <c r="A16" s="67" t="s">
        <v>393</v>
      </c>
      <c r="B16" s="246"/>
      <c r="C16" s="246">
        <v>-2</v>
      </c>
      <c r="D16" s="246"/>
      <c r="E16" s="246"/>
      <c r="F16" s="246"/>
      <c r="G16" s="247">
        <v>-2</v>
      </c>
    </row>
    <row r="17" spans="1:7" ht="14.25">
      <c r="A17" s="67" t="s">
        <v>951</v>
      </c>
      <c r="B17" s="246">
        <f>B13+B14</f>
        <v>0</v>
      </c>
      <c r="C17" s="246">
        <f>C13+C14</f>
        <v>-0.30000000000000004</v>
      </c>
      <c r="D17" s="246">
        <f>D13+D14</f>
        <v>26</v>
      </c>
      <c r="E17" s="246">
        <f>E13+E14</f>
        <v>20</v>
      </c>
      <c r="F17" s="246">
        <f>F13+F14</f>
        <v>0</v>
      </c>
      <c r="G17" s="247">
        <f t="shared" si="0"/>
        <v>45.7</v>
      </c>
    </row>
    <row r="18" spans="1:7" ht="14.25">
      <c r="A18" s="67" t="s">
        <v>432</v>
      </c>
      <c r="B18" s="246"/>
      <c r="C18" s="246"/>
      <c r="D18" s="246"/>
      <c r="E18" s="246"/>
      <c r="F18" s="246"/>
      <c r="G18" s="247">
        <f t="shared" si="0"/>
        <v>0</v>
      </c>
    </row>
    <row r="19" spans="1:7" ht="14.25">
      <c r="A19" s="67" t="s">
        <v>436</v>
      </c>
      <c r="B19" s="246"/>
      <c r="C19" s="246"/>
      <c r="D19" s="246"/>
      <c r="E19" s="246"/>
      <c r="F19" s="246"/>
      <c r="G19" s="247">
        <f t="shared" si="0"/>
        <v>0</v>
      </c>
    </row>
    <row r="20" spans="1:7" ht="14.25">
      <c r="A20" s="67" t="s">
        <v>437</v>
      </c>
      <c r="B20" s="246"/>
      <c r="C20" s="246"/>
      <c r="D20" s="246"/>
      <c r="E20" s="246"/>
      <c r="F20" s="246"/>
      <c r="G20" s="247">
        <f t="shared" si="0"/>
        <v>0</v>
      </c>
    </row>
    <row r="21" spans="1:7" ht="15">
      <c r="A21" s="67" t="s">
        <v>434</v>
      </c>
      <c r="B21" s="351">
        <f>B18+B19-B20</f>
        <v>0</v>
      </c>
      <c r="C21" s="351">
        <f>C18+C19-C20</f>
        <v>0</v>
      </c>
      <c r="D21" s="351">
        <f>D18+D19-D20</f>
        <v>0</v>
      </c>
      <c r="E21" s="351">
        <f>E18+E19-E20</f>
        <v>0</v>
      </c>
      <c r="F21" s="351">
        <f>F18+F19-F20</f>
        <v>0</v>
      </c>
      <c r="G21" s="352">
        <f t="shared" si="0"/>
        <v>0</v>
      </c>
    </row>
    <row r="22" spans="1:7" ht="15.75" thickBot="1">
      <c r="A22" s="68" t="s">
        <v>466</v>
      </c>
      <c r="B22" s="353">
        <f>B12-B17-B21</f>
        <v>0</v>
      </c>
      <c r="C22" s="353">
        <f>C12-C17-C21</f>
        <v>0.30000000000000004</v>
      </c>
      <c r="D22" s="353">
        <f>D12-D17-D21</f>
        <v>2</v>
      </c>
      <c r="E22" s="353">
        <f>E12-E17-E21</f>
        <v>80</v>
      </c>
      <c r="F22" s="353">
        <f>F12-F17-F21</f>
        <v>0</v>
      </c>
      <c r="G22" s="354">
        <f t="shared" si="0"/>
        <v>82.3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8" r:id="rId1"/>
  <headerFooter alignWithMargins="0">
    <oddHeader>&amp;LMCI Management Spółka Akcyjna&amp;CSA-R 2002&amp;Rw tys. zł</oddHeader>
    <oddFooter>&amp;CKomisja Papierów Wartościowych i Giełd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98"/>
  <sheetViews>
    <sheetView view="pageBreakPreview" zoomScale="75" zoomScaleNormal="70" zoomScaleSheetLayoutView="75" workbookViewId="0" topLeftCell="A1">
      <pane xSplit="2" ySplit="4" topLeftCell="C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5" sqref="B15"/>
    </sheetView>
  </sheetViews>
  <sheetFormatPr defaultColWidth="9.00390625" defaultRowHeight="12.75"/>
  <cols>
    <col min="1" max="1" width="4.00390625" style="0" customWidth="1"/>
    <col min="2" max="2" width="28.375" style="0" customWidth="1"/>
    <col min="3" max="3" width="16.875" style="0" customWidth="1"/>
    <col min="4" max="4" width="20.625" style="0" customWidth="1"/>
    <col min="5" max="5" width="31.125" style="0" customWidth="1"/>
    <col min="6" max="6" width="32.625" style="0" customWidth="1"/>
    <col min="7" max="7" width="15.25390625" style="0" customWidth="1"/>
    <col min="8" max="8" width="17.625" style="0" customWidth="1"/>
    <col min="9" max="12" width="15.25390625" style="0" customWidth="1"/>
    <col min="13" max="13" width="25.25390625" style="0" customWidth="1"/>
  </cols>
  <sheetData>
    <row r="1" spans="1:13" ht="16.5" thickBot="1">
      <c r="A1" s="14" t="s">
        <v>868</v>
      </c>
      <c r="B1" s="105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4.25">
      <c r="A2" s="118" t="s">
        <v>712</v>
      </c>
      <c r="B2" s="134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1"/>
    </row>
    <row r="3" spans="1:13" ht="14.25">
      <c r="A3" s="122" t="s">
        <v>871</v>
      </c>
      <c r="B3" s="125" t="s">
        <v>872</v>
      </c>
      <c r="C3" s="123" t="s">
        <v>984</v>
      </c>
      <c r="D3" s="123" t="s">
        <v>985</v>
      </c>
      <c r="E3" s="124" t="s">
        <v>986</v>
      </c>
      <c r="F3" s="125" t="s">
        <v>987</v>
      </c>
      <c r="G3" s="123" t="s">
        <v>988</v>
      </c>
      <c r="H3" s="123" t="s">
        <v>989</v>
      </c>
      <c r="I3" s="126" t="s">
        <v>990</v>
      </c>
      <c r="J3" s="127" t="s">
        <v>991</v>
      </c>
      <c r="K3" s="128" t="s">
        <v>992</v>
      </c>
      <c r="L3" s="128" t="s">
        <v>993</v>
      </c>
      <c r="M3" s="129" t="s">
        <v>994</v>
      </c>
    </row>
    <row r="4" spans="1:13" ht="94.5" customHeight="1">
      <c r="A4" s="138"/>
      <c r="B4" s="135" t="s">
        <v>873</v>
      </c>
      <c r="C4" s="131" t="s">
        <v>995</v>
      </c>
      <c r="D4" s="132" t="s">
        <v>190</v>
      </c>
      <c r="E4" s="132" t="s">
        <v>869</v>
      </c>
      <c r="F4" s="132" t="s">
        <v>555</v>
      </c>
      <c r="G4" s="132" t="s">
        <v>556</v>
      </c>
      <c r="H4" s="132" t="s">
        <v>557</v>
      </c>
      <c r="I4" s="132" t="s">
        <v>558</v>
      </c>
      <c r="J4" s="132" t="s">
        <v>559</v>
      </c>
      <c r="K4" s="132" t="s">
        <v>560</v>
      </c>
      <c r="L4" s="132" t="s">
        <v>191</v>
      </c>
      <c r="M4" s="133" t="s">
        <v>561</v>
      </c>
    </row>
    <row r="5" spans="1:13" s="1" customFormat="1" ht="99.75">
      <c r="A5" s="560" t="s">
        <v>147</v>
      </c>
      <c r="B5" s="489" t="s">
        <v>148</v>
      </c>
      <c r="C5" s="489" t="s">
        <v>684</v>
      </c>
      <c r="D5" s="489" t="s">
        <v>149</v>
      </c>
      <c r="E5" s="491" t="s">
        <v>150</v>
      </c>
      <c r="F5" s="491" t="s">
        <v>151</v>
      </c>
      <c r="G5" s="489" t="s">
        <v>152</v>
      </c>
      <c r="H5" s="495">
        <v>1855</v>
      </c>
      <c r="I5" s="495">
        <v>1855</v>
      </c>
      <c r="J5" s="495">
        <f>H5-I5</f>
        <v>0</v>
      </c>
      <c r="K5" s="558">
        <v>0.329</v>
      </c>
      <c r="L5" s="558">
        <v>0.329</v>
      </c>
      <c r="M5" s="503" t="s">
        <v>913</v>
      </c>
    </row>
    <row r="6" spans="1:13" s="1" customFormat="1" ht="71.25">
      <c r="A6" s="560" t="s">
        <v>153</v>
      </c>
      <c r="B6" s="489" t="s">
        <v>154</v>
      </c>
      <c r="C6" s="489" t="s">
        <v>685</v>
      </c>
      <c r="D6" s="489" t="s">
        <v>155</v>
      </c>
      <c r="E6" s="489" t="s">
        <v>156</v>
      </c>
      <c r="F6" s="491" t="s">
        <v>157</v>
      </c>
      <c r="G6" s="489" t="s">
        <v>158</v>
      </c>
      <c r="H6" s="495">
        <v>13033</v>
      </c>
      <c r="I6" s="495">
        <v>4589</v>
      </c>
      <c r="J6" s="495">
        <f>H6-I6</f>
        <v>8444</v>
      </c>
      <c r="K6" s="558">
        <v>0.7144</v>
      </c>
      <c r="L6" s="558">
        <v>0.7144</v>
      </c>
      <c r="M6" s="503" t="s">
        <v>913</v>
      </c>
    </row>
    <row r="7" spans="1:13" s="1" customFormat="1" ht="85.5">
      <c r="A7" s="560" t="s">
        <v>159</v>
      </c>
      <c r="B7" s="490" t="s">
        <v>161</v>
      </c>
      <c r="C7" s="493" t="s">
        <v>686</v>
      </c>
      <c r="D7" s="492" t="s">
        <v>162</v>
      </c>
      <c r="E7" s="490" t="s">
        <v>156</v>
      </c>
      <c r="F7" s="491" t="s">
        <v>157</v>
      </c>
      <c r="G7" s="489" t="s">
        <v>163</v>
      </c>
      <c r="H7" s="495">
        <v>1697</v>
      </c>
      <c r="I7" s="495">
        <v>0</v>
      </c>
      <c r="J7" s="495">
        <f aca="true" t="shared" si="0" ref="J7:J13">H7-I7</f>
        <v>1697</v>
      </c>
      <c r="K7" s="558">
        <v>0.6666</v>
      </c>
      <c r="L7" s="558">
        <v>0.6666</v>
      </c>
      <c r="M7" s="503" t="s">
        <v>913</v>
      </c>
    </row>
    <row r="8" spans="1:13" s="1" customFormat="1" ht="99.75">
      <c r="A8" s="560" t="s">
        <v>160</v>
      </c>
      <c r="B8" s="490" t="s">
        <v>165</v>
      </c>
      <c r="C8" s="493" t="s">
        <v>687</v>
      </c>
      <c r="D8" s="492" t="s">
        <v>166</v>
      </c>
      <c r="E8" s="490" t="s">
        <v>156</v>
      </c>
      <c r="F8" s="491" t="s">
        <v>151</v>
      </c>
      <c r="G8" s="489" t="s">
        <v>167</v>
      </c>
      <c r="H8" s="495">
        <v>2793</v>
      </c>
      <c r="I8" s="495">
        <v>396</v>
      </c>
      <c r="J8" s="495">
        <f t="shared" si="0"/>
        <v>2397</v>
      </c>
      <c r="K8" s="558">
        <v>0.9447</v>
      </c>
      <c r="L8" s="558">
        <v>0.9447</v>
      </c>
      <c r="M8" s="503" t="s">
        <v>913</v>
      </c>
    </row>
    <row r="9" spans="1:13" s="1" customFormat="1" ht="99.75">
      <c r="A9" s="560" t="s">
        <v>164</v>
      </c>
      <c r="B9" s="490" t="s">
        <v>169</v>
      </c>
      <c r="C9" s="493" t="s">
        <v>170</v>
      </c>
      <c r="D9" s="492" t="s">
        <v>171</v>
      </c>
      <c r="E9" s="490" t="s">
        <v>150</v>
      </c>
      <c r="F9" s="491" t="s">
        <v>151</v>
      </c>
      <c r="G9" s="489" t="s">
        <v>172</v>
      </c>
      <c r="H9" s="495">
        <v>10200</v>
      </c>
      <c r="I9" s="495">
        <v>0</v>
      </c>
      <c r="J9" s="495">
        <v>10200</v>
      </c>
      <c r="K9" s="558">
        <v>0.3605</v>
      </c>
      <c r="L9" s="558">
        <v>0.3605</v>
      </c>
      <c r="M9" s="503" t="s">
        <v>913</v>
      </c>
    </row>
    <row r="10" spans="1:13" s="1" customFormat="1" ht="57">
      <c r="A10" s="560" t="s">
        <v>168</v>
      </c>
      <c r="B10" s="490" t="s">
        <v>174</v>
      </c>
      <c r="C10" s="493" t="s">
        <v>175</v>
      </c>
      <c r="D10" s="492" t="s">
        <v>176</v>
      </c>
      <c r="E10" s="490" t="s">
        <v>156</v>
      </c>
      <c r="F10" s="491" t="s">
        <v>151</v>
      </c>
      <c r="G10" s="489" t="s">
        <v>177</v>
      </c>
      <c r="H10" s="495">
        <v>1199</v>
      </c>
      <c r="I10" s="495">
        <v>1199</v>
      </c>
      <c r="J10" s="495">
        <f t="shared" si="0"/>
        <v>0</v>
      </c>
      <c r="K10" s="558">
        <v>0.7371</v>
      </c>
      <c r="L10" s="558">
        <v>0.7371</v>
      </c>
      <c r="M10" s="503" t="s">
        <v>913</v>
      </c>
    </row>
    <row r="11" spans="1:13" s="1" customFormat="1" ht="85.5">
      <c r="A11" s="560" t="s">
        <v>173</v>
      </c>
      <c r="B11" s="490" t="s">
        <v>179</v>
      </c>
      <c r="C11" s="493" t="s">
        <v>180</v>
      </c>
      <c r="D11" s="492" t="s">
        <v>181</v>
      </c>
      <c r="E11" s="490" t="s">
        <v>156</v>
      </c>
      <c r="F11" s="491" t="s">
        <v>151</v>
      </c>
      <c r="G11" s="493" t="s">
        <v>182</v>
      </c>
      <c r="H11" s="495">
        <v>364</v>
      </c>
      <c r="I11" s="495">
        <v>364</v>
      </c>
      <c r="J11" s="495">
        <f t="shared" si="0"/>
        <v>0</v>
      </c>
      <c r="K11" s="558">
        <v>0.7156</v>
      </c>
      <c r="L11" s="558">
        <v>0.7156</v>
      </c>
      <c r="M11" s="503" t="s">
        <v>913</v>
      </c>
    </row>
    <row r="12" spans="1:13" s="1" customFormat="1" ht="85.5">
      <c r="A12" s="560" t="s">
        <v>178</v>
      </c>
      <c r="B12" s="490" t="s">
        <v>184</v>
      </c>
      <c r="C12" s="493" t="s">
        <v>688</v>
      </c>
      <c r="D12" s="492" t="s">
        <v>181</v>
      </c>
      <c r="E12" s="490" t="s">
        <v>156</v>
      </c>
      <c r="F12" s="490" t="s">
        <v>157</v>
      </c>
      <c r="G12" s="493" t="s">
        <v>185</v>
      </c>
      <c r="H12" s="495">
        <v>4008</v>
      </c>
      <c r="I12" s="495">
        <v>319</v>
      </c>
      <c r="J12" s="495">
        <f t="shared" si="0"/>
        <v>3689</v>
      </c>
      <c r="K12" s="558">
        <v>0.9997</v>
      </c>
      <c r="L12" s="558">
        <v>0.9997</v>
      </c>
      <c r="M12" s="503" t="s">
        <v>913</v>
      </c>
    </row>
    <row r="13" spans="1:13" s="1" customFormat="1" ht="100.5" thickBot="1">
      <c r="A13" s="560" t="s">
        <v>183</v>
      </c>
      <c r="B13" s="504" t="s">
        <v>187</v>
      </c>
      <c r="C13" s="505">
        <f>'SA-R'!D147</f>
        <v>-1439</v>
      </c>
      <c r="D13" s="506" t="s">
        <v>682</v>
      </c>
      <c r="E13" s="490" t="s">
        <v>156</v>
      </c>
      <c r="F13" s="507" t="s">
        <v>151</v>
      </c>
      <c r="G13" s="505" t="s">
        <v>683</v>
      </c>
      <c r="H13" s="508">
        <v>37</v>
      </c>
      <c r="I13" s="508">
        <v>0</v>
      </c>
      <c r="J13" s="508">
        <f t="shared" si="0"/>
        <v>37</v>
      </c>
      <c r="K13" s="559">
        <v>0.4022</v>
      </c>
      <c r="L13" s="559">
        <v>0.4022</v>
      </c>
      <c r="M13" s="509" t="s">
        <v>689</v>
      </c>
    </row>
    <row r="14" spans="1:13" ht="129" thickBot="1">
      <c r="A14" s="560" t="s">
        <v>186</v>
      </c>
      <c r="B14" s="504" t="s">
        <v>1029</v>
      </c>
      <c r="C14" s="505" t="s">
        <v>714</v>
      </c>
      <c r="D14" s="506" t="s">
        <v>715</v>
      </c>
      <c r="E14" s="490" t="s">
        <v>156</v>
      </c>
      <c r="F14" s="507" t="s">
        <v>151</v>
      </c>
      <c r="G14" s="505" t="s">
        <v>716</v>
      </c>
      <c r="H14" s="508">
        <v>33</v>
      </c>
      <c r="I14" s="508">
        <v>0</v>
      </c>
      <c r="J14" s="508">
        <f>H14-I14</f>
        <v>33</v>
      </c>
      <c r="K14" s="559">
        <v>0.4</v>
      </c>
      <c r="L14" s="559">
        <v>0.4</v>
      </c>
      <c r="M14" s="509"/>
    </row>
    <row r="15" spans="1:13" ht="100.5" thickBot="1">
      <c r="A15" s="560" t="s">
        <v>713</v>
      </c>
      <c r="B15" s="504" t="s">
        <v>717</v>
      </c>
      <c r="C15" s="505" t="s">
        <v>175</v>
      </c>
      <c r="D15" s="506" t="s">
        <v>718</v>
      </c>
      <c r="E15" s="490" t="s">
        <v>156</v>
      </c>
      <c r="F15" s="507" t="s">
        <v>151</v>
      </c>
      <c r="G15" s="505" t="s">
        <v>719</v>
      </c>
      <c r="H15" s="508">
        <v>75</v>
      </c>
      <c r="I15" s="508">
        <v>0</v>
      </c>
      <c r="J15" s="508">
        <f>H15-I15</f>
        <v>75</v>
      </c>
      <c r="K15" s="559">
        <v>0.75</v>
      </c>
      <c r="L15" s="559">
        <v>0.75</v>
      </c>
      <c r="M15" s="509"/>
    </row>
    <row r="16" ht="12.75">
      <c r="A16" s="307"/>
    </row>
    <row r="17" spans="1:10" ht="12.75">
      <c r="A17" s="307"/>
      <c r="J17" s="342">
        <f>SUM(J5:J15)</f>
        <v>26572</v>
      </c>
    </row>
    <row r="18" spans="1:10" ht="12.75">
      <c r="A18" s="307"/>
      <c r="J18">
        <v>26573</v>
      </c>
    </row>
    <row r="19" spans="1:10" ht="12.75">
      <c r="A19" s="307"/>
      <c r="J19" s="342">
        <f>J17-J18</f>
        <v>-1</v>
      </c>
    </row>
    <row r="20" ht="12.75">
      <c r="A20" s="307"/>
    </row>
    <row r="21" ht="12.75">
      <c r="A21" s="307"/>
    </row>
    <row r="22" ht="12.75">
      <c r="A22" s="307"/>
    </row>
    <row r="23" ht="12.75">
      <c r="A23" s="307"/>
    </row>
    <row r="24" ht="12.75">
      <c r="A24" s="307"/>
    </row>
    <row r="25" ht="12.75">
      <c r="A25" s="307"/>
    </row>
    <row r="26" ht="12.75">
      <c r="A26" s="307"/>
    </row>
    <row r="27" ht="12.75">
      <c r="A27" s="307"/>
    </row>
    <row r="28" ht="12.75">
      <c r="A28" s="307"/>
    </row>
    <row r="29" ht="12.75">
      <c r="A29" s="307"/>
    </row>
    <row r="30" ht="12.75">
      <c r="A30" s="307"/>
    </row>
    <row r="31" ht="12.75">
      <c r="A31" s="307"/>
    </row>
    <row r="32" ht="12.75">
      <c r="A32" s="307"/>
    </row>
    <row r="33" ht="12.75">
      <c r="A33" s="307"/>
    </row>
    <row r="34" ht="12.75">
      <c r="A34" s="307"/>
    </row>
    <row r="35" ht="12.75">
      <c r="A35" s="307"/>
    </row>
    <row r="36" ht="12.75">
      <c r="A36" s="307"/>
    </row>
    <row r="37" ht="12.75">
      <c r="A37" s="307"/>
    </row>
    <row r="38" ht="12.75">
      <c r="A38" s="307"/>
    </row>
    <row r="39" ht="12.75">
      <c r="A39" s="307"/>
    </row>
    <row r="40" ht="12.75">
      <c r="A40" s="307"/>
    </row>
    <row r="41" ht="12.75">
      <c r="A41" s="307"/>
    </row>
    <row r="42" ht="12.75">
      <c r="A42" s="307"/>
    </row>
    <row r="43" ht="12.75">
      <c r="A43" s="307"/>
    </row>
    <row r="44" ht="12.75">
      <c r="A44" s="307"/>
    </row>
    <row r="45" ht="12.75">
      <c r="A45" s="307"/>
    </row>
    <row r="46" ht="12.75">
      <c r="A46" s="307"/>
    </row>
    <row r="47" ht="12.75">
      <c r="A47" s="307"/>
    </row>
    <row r="48" ht="12.75">
      <c r="A48" s="307"/>
    </row>
    <row r="49" ht="12.75">
      <c r="A49" s="307"/>
    </row>
    <row r="50" ht="12.75">
      <c r="A50" s="307"/>
    </row>
    <row r="51" ht="12.75">
      <c r="A51" s="307"/>
    </row>
    <row r="52" ht="12.75">
      <c r="A52" s="307"/>
    </row>
    <row r="53" ht="12.75">
      <c r="A53" s="307"/>
    </row>
    <row r="54" ht="12.75">
      <c r="A54" s="307"/>
    </row>
    <row r="55" ht="12.75">
      <c r="A55" s="307"/>
    </row>
    <row r="56" ht="12.75">
      <c r="A56" s="307"/>
    </row>
    <row r="57" ht="12.75">
      <c r="A57" s="307"/>
    </row>
    <row r="58" ht="12.75">
      <c r="A58" s="307"/>
    </row>
    <row r="59" ht="12.75">
      <c r="A59" s="307"/>
    </row>
    <row r="60" ht="12.75">
      <c r="A60" s="307"/>
    </row>
    <row r="61" ht="12.75">
      <c r="A61" s="307"/>
    </row>
    <row r="62" ht="12.75">
      <c r="A62" s="307"/>
    </row>
    <row r="63" ht="12.75">
      <c r="A63" s="307"/>
    </row>
    <row r="64" ht="12.75">
      <c r="A64" s="307"/>
    </row>
    <row r="65" ht="12.75">
      <c r="A65" s="307"/>
    </row>
    <row r="66" ht="12.75">
      <c r="A66" s="307"/>
    </row>
    <row r="67" ht="12.75">
      <c r="A67" s="307"/>
    </row>
    <row r="68" ht="12.75">
      <c r="A68" s="307"/>
    </row>
    <row r="69" ht="12.75">
      <c r="A69" s="307"/>
    </row>
    <row r="70" ht="12.75">
      <c r="A70" s="307"/>
    </row>
    <row r="71" ht="12.75">
      <c r="A71" s="307"/>
    </row>
    <row r="72" ht="12.75">
      <c r="A72" s="307"/>
    </row>
    <row r="73" ht="12.75">
      <c r="A73" s="307"/>
    </row>
    <row r="74" ht="12.75">
      <c r="A74" s="307"/>
    </row>
    <row r="75" ht="12.75">
      <c r="A75" s="307"/>
    </row>
    <row r="76" ht="12.75">
      <c r="A76" s="307"/>
    </row>
    <row r="77" ht="12.75">
      <c r="A77" s="307"/>
    </row>
    <row r="78" ht="12.75">
      <c r="A78" s="307"/>
    </row>
    <row r="79" ht="12.75">
      <c r="A79" s="307"/>
    </row>
    <row r="80" ht="12.75">
      <c r="A80" s="307"/>
    </row>
    <row r="81" ht="12.75">
      <c r="A81" s="307"/>
    </row>
    <row r="82" ht="12.75">
      <c r="A82" s="307"/>
    </row>
    <row r="83" ht="12.75">
      <c r="A83" s="307"/>
    </row>
    <row r="84" ht="12.75">
      <c r="A84" s="307"/>
    </row>
    <row r="85" ht="12.75">
      <c r="A85" s="307"/>
    </row>
    <row r="86" ht="12.75">
      <c r="A86" s="307"/>
    </row>
    <row r="87" ht="12.75">
      <c r="A87" s="307"/>
    </row>
    <row r="88" ht="12.75">
      <c r="A88" s="307"/>
    </row>
    <row r="89" ht="12.75">
      <c r="A89" s="307"/>
    </row>
    <row r="90" ht="12.75">
      <c r="A90" s="307"/>
    </row>
    <row r="91" ht="12.75">
      <c r="A91" s="307"/>
    </row>
    <row r="92" ht="12.75">
      <c r="A92" s="307"/>
    </row>
    <row r="93" ht="12.75">
      <c r="A93" s="307"/>
    </row>
    <row r="94" ht="12.75">
      <c r="A94" s="307"/>
    </row>
    <row r="95" ht="12.75">
      <c r="A95" s="307"/>
    </row>
    <row r="96" ht="12.75">
      <c r="A96" s="307"/>
    </row>
    <row r="97" ht="12.75">
      <c r="A97" s="307"/>
    </row>
    <row r="98" ht="12.75">
      <c r="A98" s="307"/>
    </row>
    <row r="99" ht="12.75">
      <c r="A99" s="307"/>
    </row>
    <row r="100" ht="12.75">
      <c r="A100" s="307"/>
    </row>
    <row r="101" ht="12.75">
      <c r="A101" s="307"/>
    </row>
    <row r="102" ht="12.75">
      <c r="A102" s="307"/>
    </row>
    <row r="103" ht="12.75">
      <c r="A103" s="307"/>
    </row>
    <row r="104" ht="12.75">
      <c r="A104" s="307"/>
    </row>
    <row r="105" ht="12.75">
      <c r="A105" s="307"/>
    </row>
    <row r="106" ht="12.75">
      <c r="A106" s="307"/>
    </row>
    <row r="107" ht="12.75">
      <c r="A107" s="307"/>
    </row>
    <row r="108" ht="12.75">
      <c r="A108" s="307"/>
    </row>
    <row r="109" ht="12.75">
      <c r="A109" s="307"/>
    </row>
    <row r="110" ht="12.75">
      <c r="A110" s="307"/>
    </row>
    <row r="111" ht="12.75">
      <c r="A111" s="307"/>
    </row>
    <row r="112" ht="12.75">
      <c r="A112" s="307"/>
    </row>
    <row r="113" ht="12.75">
      <c r="A113" s="307"/>
    </row>
    <row r="114" ht="12.75">
      <c r="A114" s="307"/>
    </row>
    <row r="115" ht="12.75">
      <c r="A115" s="307"/>
    </row>
    <row r="116" ht="12.75">
      <c r="A116" s="307"/>
    </row>
    <row r="117" ht="12.75">
      <c r="A117" s="307"/>
    </row>
    <row r="118" ht="12.75">
      <c r="A118" s="307"/>
    </row>
    <row r="119" ht="12.75">
      <c r="A119" s="307"/>
    </row>
    <row r="120" ht="12.75">
      <c r="A120" s="307"/>
    </row>
    <row r="121" ht="12.75">
      <c r="A121" s="307"/>
    </row>
    <row r="122" ht="12.75">
      <c r="A122" s="307"/>
    </row>
    <row r="123" ht="12.75">
      <c r="A123" s="307"/>
    </row>
    <row r="124" ht="12.75">
      <c r="A124" s="307"/>
    </row>
    <row r="125" ht="12.75">
      <c r="A125" s="307"/>
    </row>
    <row r="126" ht="12.75">
      <c r="A126" s="307"/>
    </row>
    <row r="127" ht="12.75">
      <c r="A127" s="307"/>
    </row>
    <row r="128" ht="12.75">
      <c r="A128" s="307"/>
    </row>
    <row r="129" ht="12.75">
      <c r="A129" s="307"/>
    </row>
    <row r="130" ht="12.75">
      <c r="A130" s="307"/>
    </row>
    <row r="131" ht="12.75">
      <c r="A131" s="307"/>
    </row>
    <row r="132" ht="12.75">
      <c r="A132" s="307"/>
    </row>
    <row r="133" ht="12.75">
      <c r="A133" s="307"/>
    </row>
    <row r="134" ht="12.75">
      <c r="A134" s="307"/>
    </row>
    <row r="135" ht="12.75">
      <c r="A135" s="307"/>
    </row>
    <row r="136" ht="12.75">
      <c r="A136" s="307"/>
    </row>
    <row r="137" ht="12.75">
      <c r="A137" s="307"/>
    </row>
    <row r="138" ht="12.75">
      <c r="A138" s="307"/>
    </row>
    <row r="139" ht="12.75">
      <c r="A139" s="307"/>
    </row>
    <row r="140" ht="12.75">
      <c r="A140" s="307"/>
    </row>
    <row r="141" ht="12.75">
      <c r="A141" s="307"/>
    </row>
    <row r="142" ht="12.75">
      <c r="A142" s="307"/>
    </row>
    <row r="143" ht="12.75">
      <c r="A143" s="307"/>
    </row>
    <row r="144" ht="12.75">
      <c r="A144" s="307"/>
    </row>
    <row r="145" ht="12.75">
      <c r="A145" s="307"/>
    </row>
    <row r="146" ht="12.75">
      <c r="A146" s="307"/>
    </row>
    <row r="147" ht="12.75">
      <c r="A147" s="307"/>
    </row>
    <row r="148" ht="12.75">
      <c r="A148" s="307"/>
    </row>
    <row r="149" ht="12.75">
      <c r="A149" s="307"/>
    </row>
    <row r="150" ht="12.75">
      <c r="A150" s="307"/>
    </row>
    <row r="151" ht="12.75">
      <c r="A151" s="307"/>
    </row>
    <row r="152" ht="12.75">
      <c r="A152" s="307"/>
    </row>
    <row r="153" ht="12.75">
      <c r="A153" s="307"/>
    </row>
    <row r="154" ht="12.75">
      <c r="A154" s="307"/>
    </row>
    <row r="155" ht="12.75">
      <c r="A155" s="307"/>
    </row>
    <row r="156" ht="12.75">
      <c r="A156" s="307"/>
    </row>
    <row r="157" ht="12.75">
      <c r="A157" s="307"/>
    </row>
    <row r="158" ht="12.75">
      <c r="A158" s="307"/>
    </row>
    <row r="159" ht="12.75">
      <c r="A159" s="307"/>
    </row>
    <row r="160" ht="12.75">
      <c r="A160" s="307"/>
    </row>
    <row r="161" ht="12.75">
      <c r="A161" s="307"/>
    </row>
    <row r="162" ht="12.75">
      <c r="A162" s="307"/>
    </row>
    <row r="163" ht="12.75">
      <c r="A163" s="307"/>
    </row>
    <row r="164" ht="12.75">
      <c r="A164" s="307"/>
    </row>
    <row r="165" ht="12.75">
      <c r="A165" s="307"/>
    </row>
    <row r="166" ht="12.75">
      <c r="A166" s="307"/>
    </row>
    <row r="167" ht="12.75">
      <c r="A167" s="307"/>
    </row>
    <row r="168" ht="12.75">
      <c r="A168" s="307"/>
    </row>
    <row r="169" ht="12.75">
      <c r="A169" s="307"/>
    </row>
    <row r="170" ht="12.75">
      <c r="A170" s="307"/>
    </row>
    <row r="171" ht="12.75">
      <c r="A171" s="307"/>
    </row>
    <row r="172" ht="12.75">
      <c r="A172" s="307"/>
    </row>
    <row r="173" ht="12.75">
      <c r="A173" s="307"/>
    </row>
    <row r="174" ht="12.75">
      <c r="A174" s="307"/>
    </row>
    <row r="175" ht="12.75">
      <c r="A175" s="307"/>
    </row>
    <row r="176" ht="12.75">
      <c r="A176" s="307"/>
    </row>
    <row r="177" ht="12.75">
      <c r="A177" s="307"/>
    </row>
    <row r="178" ht="12.75">
      <c r="A178" s="307"/>
    </row>
    <row r="179" ht="12.75">
      <c r="A179" s="307"/>
    </row>
    <row r="180" ht="12.75">
      <c r="A180" s="307"/>
    </row>
    <row r="181" ht="12.75">
      <c r="A181" s="307"/>
    </row>
    <row r="182" ht="12.75">
      <c r="A182" s="307"/>
    </row>
    <row r="183" ht="12.75">
      <c r="A183" s="307"/>
    </row>
    <row r="184" ht="12.75">
      <c r="A184" s="307"/>
    </row>
    <row r="185" ht="12.75">
      <c r="A185" s="307"/>
    </row>
    <row r="186" ht="12.75">
      <c r="A186" s="307"/>
    </row>
    <row r="187" ht="12.75">
      <c r="A187" s="307"/>
    </row>
    <row r="188" ht="12.75">
      <c r="A188" s="307"/>
    </row>
    <row r="189" ht="12.75">
      <c r="A189" s="307"/>
    </row>
    <row r="190" ht="12.75">
      <c r="A190" s="307"/>
    </row>
    <row r="191" ht="12.75">
      <c r="A191" s="307"/>
    </row>
    <row r="192" ht="12.75">
      <c r="A192" s="307"/>
    </row>
    <row r="193" ht="12.75">
      <c r="A193" s="307"/>
    </row>
    <row r="194" ht="12.75">
      <c r="A194" s="307"/>
    </row>
    <row r="195" ht="12.75">
      <c r="A195" s="307"/>
    </row>
    <row r="196" ht="12.75">
      <c r="A196" s="307"/>
    </row>
    <row r="197" ht="12.75">
      <c r="A197" s="307"/>
    </row>
    <row r="198" ht="12.75">
      <c r="A198" s="307"/>
    </row>
    <row r="199" ht="12.75">
      <c r="A199" s="307"/>
    </row>
    <row r="200" ht="12.75">
      <c r="A200" s="307"/>
    </row>
    <row r="201" ht="12.75">
      <c r="A201" s="307"/>
    </row>
    <row r="202" ht="12.75">
      <c r="A202" s="307"/>
    </row>
    <row r="203" ht="12.75">
      <c r="A203" s="307"/>
    </row>
    <row r="204" ht="12.75">
      <c r="A204" s="307"/>
    </row>
    <row r="205" ht="12.75">
      <c r="A205" s="307"/>
    </row>
    <row r="206" ht="12.75">
      <c r="A206" s="307"/>
    </row>
    <row r="207" ht="12.75">
      <c r="A207" s="307"/>
    </row>
    <row r="208" ht="12.75">
      <c r="A208" s="307"/>
    </row>
    <row r="209" ht="12.75">
      <c r="A209" s="307"/>
    </row>
    <row r="210" ht="12.75">
      <c r="A210" s="307"/>
    </row>
    <row r="211" ht="12.75">
      <c r="A211" s="307"/>
    </row>
    <row r="212" ht="12.75">
      <c r="A212" s="307"/>
    </row>
    <row r="213" ht="12.75">
      <c r="A213" s="307"/>
    </row>
    <row r="214" ht="12.75">
      <c r="A214" s="307"/>
    </row>
    <row r="215" ht="12.75">
      <c r="A215" s="307"/>
    </row>
    <row r="216" ht="12.75">
      <c r="A216" s="307"/>
    </row>
    <row r="217" ht="12.75">
      <c r="A217" s="307"/>
    </row>
    <row r="218" ht="12.75">
      <c r="A218" s="307"/>
    </row>
    <row r="219" ht="12.75">
      <c r="A219" s="307"/>
    </row>
    <row r="220" ht="12.75">
      <c r="A220" s="307"/>
    </row>
    <row r="221" ht="12.75">
      <c r="A221" s="307"/>
    </row>
    <row r="222" ht="12.75">
      <c r="A222" s="307"/>
    </row>
    <row r="223" ht="12.75">
      <c r="A223" s="307"/>
    </row>
    <row r="224" ht="12.75">
      <c r="A224" s="307"/>
    </row>
    <row r="225" ht="12.75">
      <c r="A225" s="307"/>
    </row>
    <row r="226" ht="12.75">
      <c r="A226" s="307"/>
    </row>
    <row r="227" ht="12.75">
      <c r="A227" s="307"/>
    </row>
    <row r="228" ht="12.75">
      <c r="A228" s="307"/>
    </row>
    <row r="229" ht="12.75">
      <c r="A229" s="307"/>
    </row>
    <row r="230" ht="12.75">
      <c r="A230" s="307"/>
    </row>
    <row r="231" ht="12.75">
      <c r="A231" s="307"/>
    </row>
    <row r="232" ht="12.75">
      <c r="A232" s="307"/>
    </row>
    <row r="233" ht="12.75">
      <c r="A233" s="307"/>
    </row>
    <row r="234" ht="12.75">
      <c r="A234" s="307"/>
    </row>
    <row r="235" ht="12.75">
      <c r="A235" s="307"/>
    </row>
    <row r="236" ht="12.75">
      <c r="A236" s="307"/>
    </row>
    <row r="237" ht="12.75">
      <c r="A237" s="307"/>
    </row>
    <row r="238" ht="12.75">
      <c r="A238" s="307"/>
    </row>
    <row r="239" ht="12.75">
      <c r="A239" s="307"/>
    </row>
    <row r="240" ht="12.75">
      <c r="A240" s="307"/>
    </row>
    <row r="241" ht="12.75">
      <c r="A241" s="307"/>
    </row>
    <row r="242" ht="12.75">
      <c r="A242" s="307"/>
    </row>
    <row r="243" ht="12.75">
      <c r="A243" s="307"/>
    </row>
    <row r="244" ht="12.75">
      <c r="A244" s="307"/>
    </row>
    <row r="245" ht="12.75">
      <c r="A245" s="307"/>
    </row>
    <row r="246" ht="12.75">
      <c r="A246" s="307"/>
    </row>
    <row r="247" ht="12.75">
      <c r="A247" s="307"/>
    </row>
    <row r="248" ht="12.75">
      <c r="A248" s="307"/>
    </row>
    <row r="249" ht="12.75">
      <c r="A249" s="307"/>
    </row>
    <row r="250" ht="12.75">
      <c r="A250" s="307"/>
    </row>
    <row r="251" ht="12.75">
      <c r="A251" s="307"/>
    </row>
    <row r="252" ht="12.75">
      <c r="A252" s="307"/>
    </row>
    <row r="253" ht="12.75">
      <c r="A253" s="307"/>
    </row>
    <row r="254" ht="12.75">
      <c r="A254" s="307"/>
    </row>
    <row r="255" ht="12.75">
      <c r="A255" s="307"/>
    </row>
    <row r="256" ht="12.75">
      <c r="A256" s="307"/>
    </row>
    <row r="257" ht="12.75">
      <c r="A257" s="307"/>
    </row>
    <row r="258" ht="12.75">
      <c r="A258" s="307"/>
    </row>
    <row r="259" ht="12.75">
      <c r="A259" s="307"/>
    </row>
    <row r="260" ht="12.75">
      <c r="A260" s="307"/>
    </row>
    <row r="261" ht="12.75">
      <c r="A261" s="307"/>
    </row>
    <row r="262" ht="12.75">
      <c r="A262" s="307"/>
    </row>
    <row r="263" ht="12.75">
      <c r="A263" s="307"/>
    </row>
    <row r="264" ht="12.75">
      <c r="A264" s="307"/>
    </row>
    <row r="265" ht="12.75">
      <c r="A265" s="307"/>
    </row>
    <row r="266" ht="12.75">
      <c r="A266" s="307"/>
    </row>
    <row r="267" ht="12.75">
      <c r="A267" s="307"/>
    </row>
    <row r="268" ht="12.75">
      <c r="A268" s="307"/>
    </row>
    <row r="269" ht="12.75">
      <c r="A269" s="307"/>
    </row>
    <row r="270" ht="12.75">
      <c r="A270" s="307"/>
    </row>
    <row r="271" ht="12.75">
      <c r="A271" s="307"/>
    </row>
    <row r="272" ht="12.75">
      <c r="A272" s="307"/>
    </row>
    <row r="273" ht="12.75">
      <c r="A273" s="307"/>
    </row>
    <row r="274" ht="12.75">
      <c r="A274" s="307"/>
    </row>
    <row r="275" ht="12.75">
      <c r="A275" s="307"/>
    </row>
    <row r="276" ht="12.75">
      <c r="A276" s="307"/>
    </row>
    <row r="277" ht="12.75">
      <c r="A277" s="307"/>
    </row>
    <row r="278" ht="12.75">
      <c r="A278" s="307"/>
    </row>
    <row r="279" ht="12.75">
      <c r="A279" s="307"/>
    </row>
    <row r="280" ht="12.75">
      <c r="A280" s="307"/>
    </row>
    <row r="281" ht="12.75">
      <c r="A281" s="307"/>
    </row>
    <row r="282" ht="12.75">
      <c r="A282" s="307"/>
    </row>
    <row r="283" ht="12.75">
      <c r="A283" s="307"/>
    </row>
    <row r="284" ht="12.75">
      <c r="A284" s="307"/>
    </row>
    <row r="285" ht="12.75">
      <c r="A285" s="307"/>
    </row>
    <row r="286" ht="12.75">
      <c r="A286" s="307"/>
    </row>
    <row r="287" ht="12.75">
      <c r="A287" s="307"/>
    </row>
    <row r="288" ht="12.75">
      <c r="A288" s="307"/>
    </row>
    <row r="289" ht="12.75">
      <c r="A289" s="307"/>
    </row>
    <row r="290" ht="12.75">
      <c r="A290" s="307"/>
    </row>
    <row r="291" ht="12.75">
      <c r="A291" s="307"/>
    </row>
    <row r="292" ht="12.75">
      <c r="A292" s="307"/>
    </row>
    <row r="293" ht="12.75">
      <c r="A293" s="307"/>
    </row>
    <row r="294" ht="12.75">
      <c r="A294" s="307"/>
    </row>
    <row r="295" ht="12.75">
      <c r="A295" s="307"/>
    </row>
    <row r="296" ht="12.75">
      <c r="A296" s="307"/>
    </row>
    <row r="297" ht="12.75">
      <c r="A297" s="307"/>
    </row>
    <row r="298" ht="12.75">
      <c r="A298" s="307"/>
    </row>
    <row r="299" ht="12.75">
      <c r="A299" s="307"/>
    </row>
    <row r="300" ht="12.75">
      <c r="A300" s="307"/>
    </row>
    <row r="301" ht="12.75">
      <c r="A301" s="307"/>
    </row>
    <row r="302" ht="12.75">
      <c r="A302" s="307"/>
    </row>
    <row r="303" ht="12.75">
      <c r="A303" s="307"/>
    </row>
    <row r="304" ht="12.75">
      <c r="A304" s="307"/>
    </row>
    <row r="305" ht="12.75">
      <c r="A305" s="307"/>
    </row>
    <row r="306" ht="12.75">
      <c r="A306" s="307"/>
    </row>
    <row r="307" ht="12.75">
      <c r="A307" s="307"/>
    </row>
    <row r="308" ht="12.75">
      <c r="A308" s="307"/>
    </row>
    <row r="309" ht="12.75">
      <c r="A309" s="307"/>
    </row>
    <row r="310" ht="12.75">
      <c r="A310" s="307"/>
    </row>
    <row r="311" ht="12.75">
      <c r="A311" s="307"/>
    </row>
    <row r="312" ht="12.75">
      <c r="A312" s="307"/>
    </row>
    <row r="313" ht="12.75">
      <c r="A313" s="307"/>
    </row>
    <row r="314" ht="12.75">
      <c r="A314" s="307"/>
    </row>
    <row r="315" ht="12.75">
      <c r="A315" s="307"/>
    </row>
    <row r="316" ht="12.75">
      <c r="A316" s="307"/>
    </row>
    <row r="317" ht="12.75">
      <c r="A317" s="307"/>
    </row>
    <row r="318" ht="12.75">
      <c r="A318" s="307"/>
    </row>
    <row r="319" ht="12.75">
      <c r="A319" s="307"/>
    </row>
    <row r="320" ht="12.75">
      <c r="A320" s="307"/>
    </row>
    <row r="321" ht="12.75">
      <c r="A321" s="307"/>
    </row>
    <row r="322" ht="12.75">
      <c r="A322" s="307"/>
    </row>
    <row r="323" ht="12.75">
      <c r="A323" s="307"/>
    </row>
    <row r="324" ht="12.75">
      <c r="A324" s="307"/>
    </row>
    <row r="325" ht="12.75">
      <c r="A325" s="307"/>
    </row>
    <row r="326" ht="12.75">
      <c r="A326" s="307"/>
    </row>
    <row r="327" ht="12.75">
      <c r="A327" s="307"/>
    </row>
    <row r="328" ht="12.75">
      <c r="A328" s="307"/>
    </row>
    <row r="329" ht="12.75">
      <c r="A329" s="307"/>
    </row>
    <row r="330" ht="12.75">
      <c r="A330" s="307"/>
    </row>
    <row r="331" ht="12.75">
      <c r="A331" s="307"/>
    </row>
    <row r="332" ht="12.75">
      <c r="A332" s="307"/>
    </row>
    <row r="333" ht="12.75">
      <c r="A333" s="307"/>
    </row>
    <row r="334" ht="12.75">
      <c r="A334" s="307"/>
    </row>
    <row r="335" ht="12.75">
      <c r="A335" s="307"/>
    </row>
    <row r="336" ht="12.75">
      <c r="A336" s="307"/>
    </row>
    <row r="337" ht="12.75">
      <c r="A337" s="307"/>
    </row>
    <row r="338" ht="12.75">
      <c r="A338" s="307"/>
    </row>
    <row r="339" ht="12.75">
      <c r="A339" s="307"/>
    </row>
    <row r="340" ht="12.75">
      <c r="A340" s="307"/>
    </row>
    <row r="341" ht="12.75">
      <c r="A341" s="307"/>
    </row>
    <row r="342" ht="12.75">
      <c r="A342" s="307"/>
    </row>
    <row r="343" ht="12.75">
      <c r="A343" s="307"/>
    </row>
    <row r="344" ht="12.75">
      <c r="A344" s="307"/>
    </row>
    <row r="345" ht="12.75">
      <c r="A345" s="307"/>
    </row>
    <row r="346" ht="12.75">
      <c r="A346" s="307"/>
    </row>
    <row r="347" ht="12.75">
      <c r="A347" s="307"/>
    </row>
    <row r="348" ht="12.75">
      <c r="A348" s="307"/>
    </row>
    <row r="349" ht="12.75">
      <c r="A349" s="307"/>
    </row>
    <row r="350" ht="12.75">
      <c r="A350" s="307"/>
    </row>
    <row r="351" ht="12.75">
      <c r="A351" s="307"/>
    </row>
    <row r="352" ht="12.75">
      <c r="A352" s="307"/>
    </row>
    <row r="353" ht="12.75">
      <c r="A353" s="307"/>
    </row>
    <row r="354" ht="12.75">
      <c r="A354" s="307"/>
    </row>
    <row r="355" ht="12.75">
      <c r="A355" s="307"/>
    </row>
    <row r="356" ht="12.75">
      <c r="A356" s="307"/>
    </row>
    <row r="357" ht="12.75">
      <c r="A357" s="307"/>
    </row>
    <row r="358" ht="12.75">
      <c r="A358" s="307"/>
    </row>
    <row r="359" ht="12.75">
      <c r="A359" s="307"/>
    </row>
    <row r="360" ht="12.75">
      <c r="A360" s="307"/>
    </row>
    <row r="361" ht="12.75">
      <c r="A361" s="307"/>
    </row>
    <row r="362" ht="12.75">
      <c r="A362" s="307"/>
    </row>
    <row r="363" ht="12.75">
      <c r="A363" s="307"/>
    </row>
    <row r="364" ht="12.75">
      <c r="A364" s="307"/>
    </row>
    <row r="365" ht="12.75">
      <c r="A365" s="307"/>
    </row>
    <row r="366" ht="12.75">
      <c r="A366" s="307"/>
    </row>
    <row r="367" ht="12.75">
      <c r="A367" s="307"/>
    </row>
    <row r="368" ht="12.75">
      <c r="A368" s="307"/>
    </row>
    <row r="369" ht="12.75">
      <c r="A369" s="307"/>
    </row>
    <row r="370" ht="12.75">
      <c r="A370" s="307"/>
    </row>
    <row r="371" ht="12.75">
      <c r="A371" s="307"/>
    </row>
    <row r="372" ht="12.75">
      <c r="A372" s="307"/>
    </row>
    <row r="373" ht="12.75">
      <c r="A373" s="307"/>
    </row>
    <row r="374" ht="12.75">
      <c r="A374" s="307"/>
    </row>
    <row r="375" ht="12.75">
      <c r="A375" s="307"/>
    </row>
    <row r="376" ht="12.75">
      <c r="A376" s="307"/>
    </row>
    <row r="377" ht="12.75">
      <c r="A377" s="307"/>
    </row>
    <row r="378" ht="12.75">
      <c r="A378" s="307"/>
    </row>
    <row r="379" ht="12.75">
      <c r="A379" s="307"/>
    </row>
    <row r="380" ht="12.75">
      <c r="A380" s="307"/>
    </row>
    <row r="381" ht="12.75">
      <c r="A381" s="307"/>
    </row>
    <row r="382" ht="12.75">
      <c r="A382" s="307"/>
    </row>
    <row r="383" ht="12.75">
      <c r="A383" s="307"/>
    </row>
    <row r="384" ht="12.75">
      <c r="A384" s="307"/>
    </row>
    <row r="385" ht="12.75">
      <c r="A385" s="307"/>
    </row>
    <row r="386" ht="12.75">
      <c r="A386" s="307"/>
    </row>
    <row r="387" ht="12.75">
      <c r="A387" s="307"/>
    </row>
    <row r="388" ht="12.75">
      <c r="A388" s="307"/>
    </row>
    <row r="389" ht="12.75">
      <c r="A389" s="307"/>
    </row>
    <row r="390" ht="12.75">
      <c r="A390" s="307"/>
    </row>
    <row r="391" ht="12.75">
      <c r="A391" s="307"/>
    </row>
    <row r="392" ht="12.75">
      <c r="A392" s="307"/>
    </row>
    <row r="393" ht="12.75">
      <c r="A393" s="307"/>
    </row>
    <row r="394" ht="12.75">
      <c r="A394" s="307"/>
    </row>
    <row r="395" ht="12.75">
      <c r="A395" s="307"/>
    </row>
    <row r="396" ht="12.75">
      <c r="A396" s="307"/>
    </row>
    <row r="397" ht="12.75">
      <c r="A397" s="307"/>
    </row>
    <row r="398" ht="12.75">
      <c r="A398" s="307"/>
    </row>
    <row r="399" ht="12.75">
      <c r="A399" s="307"/>
    </row>
    <row r="400" ht="12.75">
      <c r="A400" s="307"/>
    </row>
    <row r="401" ht="12.75">
      <c r="A401" s="307"/>
    </row>
    <row r="402" ht="12.75">
      <c r="A402" s="307"/>
    </row>
    <row r="403" ht="12.75">
      <c r="A403" s="307"/>
    </row>
    <row r="404" ht="12.75">
      <c r="A404" s="307"/>
    </row>
    <row r="405" ht="12.75">
      <c r="A405" s="307"/>
    </row>
    <row r="406" ht="12.75">
      <c r="A406" s="307"/>
    </row>
    <row r="407" ht="12.75">
      <c r="A407" s="307"/>
    </row>
    <row r="408" ht="12.75">
      <c r="A408" s="307"/>
    </row>
    <row r="409" ht="12.75">
      <c r="A409" s="307"/>
    </row>
    <row r="410" ht="12.75">
      <c r="A410" s="307"/>
    </row>
    <row r="411" ht="12.75">
      <c r="A411" s="307"/>
    </row>
    <row r="412" ht="12.75">
      <c r="A412" s="307"/>
    </row>
    <row r="413" ht="12.75">
      <c r="A413" s="307"/>
    </row>
    <row r="414" ht="12.75">
      <c r="A414" s="307"/>
    </row>
    <row r="415" ht="12.75">
      <c r="A415" s="307"/>
    </row>
    <row r="416" ht="12.75">
      <c r="A416" s="307"/>
    </row>
    <row r="417" ht="12.75">
      <c r="A417" s="307"/>
    </row>
    <row r="418" ht="12.75">
      <c r="A418" s="307"/>
    </row>
    <row r="419" ht="12.75">
      <c r="A419" s="307"/>
    </row>
    <row r="420" ht="12.75">
      <c r="A420" s="307"/>
    </row>
    <row r="421" ht="12.75">
      <c r="A421" s="307"/>
    </row>
    <row r="422" ht="12.75">
      <c r="A422" s="307"/>
    </row>
    <row r="423" ht="12.75">
      <c r="A423" s="307"/>
    </row>
    <row r="424" ht="12.75">
      <c r="A424" s="307"/>
    </row>
    <row r="425" ht="12.75">
      <c r="A425" s="307"/>
    </row>
    <row r="426" ht="12.75">
      <c r="A426" s="307"/>
    </row>
    <row r="427" ht="12.75">
      <c r="A427" s="307"/>
    </row>
    <row r="428" ht="12.75">
      <c r="A428" s="307"/>
    </row>
    <row r="429" ht="12.75">
      <c r="A429" s="307"/>
    </row>
    <row r="430" ht="12.75">
      <c r="A430" s="307"/>
    </row>
    <row r="431" ht="12.75">
      <c r="A431" s="307"/>
    </row>
    <row r="432" ht="12.75">
      <c r="A432" s="307"/>
    </row>
    <row r="433" ht="12.75">
      <c r="A433" s="307"/>
    </row>
    <row r="434" ht="12.75">
      <c r="A434" s="307"/>
    </row>
    <row r="435" ht="12.75">
      <c r="A435" s="307"/>
    </row>
    <row r="436" ht="12.75">
      <c r="A436" s="307"/>
    </row>
    <row r="437" ht="12.75">
      <c r="A437" s="307"/>
    </row>
    <row r="438" ht="12.75">
      <c r="A438" s="307"/>
    </row>
    <row r="439" ht="12.75">
      <c r="A439" s="307"/>
    </row>
    <row r="440" ht="12.75">
      <c r="A440" s="307"/>
    </row>
    <row r="441" ht="12.75">
      <c r="A441" s="307"/>
    </row>
    <row r="442" ht="12.75">
      <c r="A442" s="307"/>
    </row>
    <row r="443" ht="12.75">
      <c r="A443" s="307"/>
    </row>
    <row r="444" ht="12.75">
      <c r="A444" s="307"/>
    </row>
    <row r="445" ht="12.75">
      <c r="A445" s="307"/>
    </row>
    <row r="446" ht="12.75">
      <c r="A446" s="307"/>
    </row>
    <row r="447" ht="12.75">
      <c r="A447" s="307"/>
    </row>
    <row r="448" ht="12.75">
      <c r="A448" s="307"/>
    </row>
    <row r="449" ht="12.75">
      <c r="A449" s="307"/>
    </row>
    <row r="450" ht="12.75">
      <c r="A450" s="307"/>
    </row>
    <row r="451" ht="12.75">
      <c r="A451" s="307"/>
    </row>
    <row r="452" ht="12.75">
      <c r="A452" s="307"/>
    </row>
    <row r="453" ht="12.75">
      <c r="A453" s="307"/>
    </row>
    <row r="454" ht="12.75">
      <c r="A454" s="307"/>
    </row>
    <row r="455" ht="12.75">
      <c r="A455" s="307"/>
    </row>
    <row r="456" ht="12.75">
      <c r="A456" s="307"/>
    </row>
    <row r="457" ht="12.75">
      <c r="A457" s="307"/>
    </row>
    <row r="458" ht="12.75">
      <c r="A458" s="307"/>
    </row>
    <row r="459" ht="12.75">
      <c r="A459" s="307"/>
    </row>
    <row r="460" ht="12.75">
      <c r="A460" s="307"/>
    </row>
    <row r="461" ht="12.75">
      <c r="A461" s="307"/>
    </row>
    <row r="462" ht="12.75">
      <c r="A462" s="307"/>
    </row>
    <row r="463" ht="12.75">
      <c r="A463" s="307"/>
    </row>
    <row r="464" ht="12.75">
      <c r="A464" s="307"/>
    </row>
    <row r="465" ht="12.75">
      <c r="A465" s="307"/>
    </row>
    <row r="466" ht="12.75">
      <c r="A466" s="307"/>
    </row>
    <row r="467" ht="12.75">
      <c r="A467" s="307"/>
    </row>
    <row r="468" ht="12.75">
      <c r="A468" s="307"/>
    </row>
    <row r="469" ht="12.75">
      <c r="A469" s="307"/>
    </row>
    <row r="470" ht="12.75">
      <c r="A470" s="307"/>
    </row>
    <row r="471" ht="12.75">
      <c r="A471" s="307"/>
    </row>
    <row r="472" ht="12.75">
      <c r="A472" s="307"/>
    </row>
    <row r="473" ht="12.75">
      <c r="A473" s="307"/>
    </row>
    <row r="474" ht="12.75">
      <c r="A474" s="307"/>
    </row>
    <row r="475" ht="12.75">
      <c r="A475" s="307"/>
    </row>
    <row r="476" ht="12.75">
      <c r="A476" s="307"/>
    </row>
    <row r="477" ht="12.75">
      <c r="A477" s="307"/>
    </row>
    <row r="478" ht="12.75">
      <c r="A478" s="307"/>
    </row>
    <row r="479" ht="12.75">
      <c r="A479" s="307"/>
    </row>
    <row r="480" ht="12.75">
      <c r="A480" s="307"/>
    </row>
    <row r="481" ht="12.75">
      <c r="A481" s="307"/>
    </row>
    <row r="482" ht="12.75">
      <c r="A482" s="307"/>
    </row>
    <row r="483" ht="12.75">
      <c r="A483" s="307"/>
    </row>
    <row r="484" ht="12.75">
      <c r="A484" s="307"/>
    </row>
    <row r="485" ht="12.75">
      <c r="A485" s="307"/>
    </row>
    <row r="486" ht="12.75">
      <c r="A486" s="307"/>
    </row>
    <row r="487" ht="12.75">
      <c r="A487" s="307"/>
    </row>
    <row r="488" ht="12.75">
      <c r="A488" s="307"/>
    </row>
    <row r="489" ht="12.75">
      <c r="A489" s="307"/>
    </row>
    <row r="490" ht="12.75">
      <c r="A490" s="307"/>
    </row>
    <row r="491" ht="12.75">
      <c r="A491" s="307"/>
    </row>
    <row r="492" ht="12.75">
      <c r="A492" s="307"/>
    </row>
    <row r="493" ht="12.75">
      <c r="A493" s="307"/>
    </row>
    <row r="494" ht="12.75">
      <c r="A494" s="307"/>
    </row>
    <row r="495" ht="12.75">
      <c r="A495" s="307"/>
    </row>
    <row r="496" ht="12.75">
      <c r="A496" s="307"/>
    </row>
    <row r="497" ht="12.75">
      <c r="A497" s="307"/>
    </row>
    <row r="498" ht="12.75">
      <c r="A498" s="307"/>
    </row>
    <row r="499" ht="12.75">
      <c r="A499" s="307"/>
    </row>
    <row r="500" ht="12.75">
      <c r="A500" s="307"/>
    </row>
    <row r="501" ht="12.75">
      <c r="A501" s="307"/>
    </row>
    <row r="502" ht="12.75">
      <c r="A502" s="307"/>
    </row>
    <row r="503" ht="12.75">
      <c r="A503" s="307"/>
    </row>
    <row r="504" ht="12.75">
      <c r="A504" s="307"/>
    </row>
    <row r="505" ht="12.75">
      <c r="A505" s="307"/>
    </row>
    <row r="506" ht="12.75">
      <c r="A506" s="307"/>
    </row>
    <row r="507" ht="12.75">
      <c r="A507" s="307"/>
    </row>
    <row r="508" ht="12.75">
      <c r="A508" s="307"/>
    </row>
    <row r="509" ht="12.75">
      <c r="A509" s="307"/>
    </row>
    <row r="510" ht="12.75">
      <c r="A510" s="307"/>
    </row>
    <row r="511" ht="12.75">
      <c r="A511" s="307"/>
    </row>
    <row r="512" ht="12.75">
      <c r="A512" s="307"/>
    </row>
    <row r="513" ht="12.75">
      <c r="A513" s="307"/>
    </row>
    <row r="514" ht="12.75">
      <c r="A514" s="307"/>
    </row>
    <row r="515" ht="12.75">
      <c r="A515" s="307"/>
    </row>
    <row r="516" ht="12.75">
      <c r="A516" s="307"/>
    </row>
    <row r="517" ht="12.75">
      <c r="A517" s="307"/>
    </row>
    <row r="518" ht="12.75">
      <c r="A518" s="307"/>
    </row>
    <row r="519" ht="12.75">
      <c r="A519" s="307"/>
    </row>
    <row r="520" ht="12.75">
      <c r="A520" s="307"/>
    </row>
    <row r="521" ht="12.75">
      <c r="A521" s="307"/>
    </row>
    <row r="522" ht="12.75">
      <c r="A522" s="307"/>
    </row>
    <row r="523" ht="12.75">
      <c r="A523" s="307"/>
    </row>
    <row r="524" ht="12.75">
      <c r="A524" s="307"/>
    </row>
    <row r="525" ht="12.75">
      <c r="A525" s="307"/>
    </row>
    <row r="526" ht="12.75">
      <c r="A526" s="307"/>
    </row>
    <row r="527" ht="12.75">
      <c r="A527" s="307"/>
    </row>
    <row r="528" ht="12.75">
      <c r="A528" s="307"/>
    </row>
    <row r="529" ht="12.75">
      <c r="A529" s="307"/>
    </row>
    <row r="530" ht="12.75">
      <c r="A530" s="307"/>
    </row>
    <row r="531" ht="12.75">
      <c r="A531" s="307"/>
    </row>
    <row r="532" ht="12.75">
      <c r="A532" s="307"/>
    </row>
    <row r="533" ht="12.75">
      <c r="A533" s="307"/>
    </row>
    <row r="534" ht="12.75">
      <c r="A534" s="307"/>
    </row>
    <row r="535" ht="12.75">
      <c r="A535" s="307"/>
    </row>
    <row r="536" ht="12.75">
      <c r="A536" s="307"/>
    </row>
    <row r="537" ht="12.75">
      <c r="A537" s="307"/>
    </row>
    <row r="538" ht="12.75">
      <c r="A538" s="307"/>
    </row>
    <row r="539" ht="12.75">
      <c r="A539" s="307"/>
    </row>
    <row r="540" ht="12.75">
      <c r="A540" s="307"/>
    </row>
    <row r="541" ht="12.75">
      <c r="A541" s="307"/>
    </row>
    <row r="542" ht="12.75">
      <c r="A542" s="307"/>
    </row>
    <row r="543" ht="12.75">
      <c r="A543" s="307"/>
    </row>
    <row r="544" ht="12.75">
      <c r="A544" s="307"/>
    </row>
    <row r="545" ht="12.75">
      <c r="A545" s="307"/>
    </row>
    <row r="546" ht="12.75">
      <c r="A546" s="307"/>
    </row>
    <row r="547" ht="12.75">
      <c r="A547" s="307"/>
    </row>
    <row r="548" ht="12.75">
      <c r="A548" s="307"/>
    </row>
    <row r="549" ht="12.75">
      <c r="A549" s="307"/>
    </row>
    <row r="550" ht="12.75">
      <c r="A550" s="307"/>
    </row>
    <row r="551" ht="12.75">
      <c r="A551" s="307"/>
    </row>
    <row r="552" ht="12.75">
      <c r="A552" s="307"/>
    </row>
    <row r="553" ht="12.75">
      <c r="A553" s="307"/>
    </row>
    <row r="554" ht="12.75">
      <c r="A554" s="307"/>
    </row>
    <row r="555" ht="12.75">
      <c r="A555" s="307"/>
    </row>
    <row r="556" ht="12.75">
      <c r="A556" s="307"/>
    </row>
    <row r="557" ht="12.75">
      <c r="A557" s="307"/>
    </row>
    <row r="558" ht="12.75">
      <c r="A558" s="307"/>
    </row>
    <row r="559" ht="12.75">
      <c r="A559" s="307"/>
    </row>
    <row r="560" ht="12.75">
      <c r="A560" s="307"/>
    </row>
    <row r="561" ht="12.75">
      <c r="A561" s="307"/>
    </row>
    <row r="562" ht="12.75">
      <c r="A562" s="307"/>
    </row>
    <row r="563" ht="12.75">
      <c r="A563" s="307"/>
    </row>
    <row r="564" ht="12.75">
      <c r="A564" s="307"/>
    </row>
    <row r="565" ht="12.75">
      <c r="A565" s="307"/>
    </row>
    <row r="566" ht="12.75">
      <c r="A566" s="307"/>
    </row>
    <row r="567" ht="12.75">
      <c r="A567" s="307"/>
    </row>
    <row r="568" ht="12.75">
      <c r="A568" s="307"/>
    </row>
    <row r="569" ht="12.75">
      <c r="A569" s="307"/>
    </row>
    <row r="570" ht="12.75">
      <c r="A570" s="307"/>
    </row>
    <row r="571" ht="12.75">
      <c r="A571" s="307"/>
    </row>
    <row r="572" ht="12.75">
      <c r="A572" s="307"/>
    </row>
    <row r="573" ht="12.75">
      <c r="A573" s="307"/>
    </row>
    <row r="574" ht="12.75">
      <c r="A574" s="307"/>
    </row>
    <row r="575" ht="12.75">
      <c r="A575" s="307"/>
    </row>
    <row r="576" ht="12.75">
      <c r="A576" s="307"/>
    </row>
    <row r="577" ht="12.75">
      <c r="A577" s="307"/>
    </row>
    <row r="578" ht="12.75">
      <c r="A578" s="307"/>
    </row>
    <row r="579" ht="12.75">
      <c r="A579" s="307"/>
    </row>
    <row r="580" ht="12.75">
      <c r="A580" s="307"/>
    </row>
    <row r="581" ht="12.75">
      <c r="A581" s="307"/>
    </row>
    <row r="582" ht="12.75">
      <c r="A582" s="307"/>
    </row>
    <row r="583" ht="12.75">
      <c r="A583" s="307"/>
    </row>
    <row r="584" ht="12.75">
      <c r="A584" s="307"/>
    </row>
    <row r="585" ht="12.75">
      <c r="A585" s="307"/>
    </row>
    <row r="586" ht="12.75">
      <c r="A586" s="307"/>
    </row>
    <row r="587" ht="12.75">
      <c r="A587" s="307"/>
    </row>
    <row r="588" ht="12.75">
      <c r="A588" s="307"/>
    </row>
    <row r="589" ht="12.75">
      <c r="A589" s="307"/>
    </row>
    <row r="590" ht="12.75">
      <c r="A590" s="307"/>
    </row>
    <row r="591" ht="12.75">
      <c r="A591" s="307"/>
    </row>
    <row r="592" ht="12.75">
      <c r="A592" s="307"/>
    </row>
    <row r="593" ht="12.75">
      <c r="A593" s="307"/>
    </row>
    <row r="594" ht="12.75">
      <c r="A594" s="307"/>
    </row>
    <row r="595" ht="12.75">
      <c r="A595" s="307"/>
    </row>
    <row r="596" ht="12.75">
      <c r="A596" s="307"/>
    </row>
    <row r="597" ht="12.75">
      <c r="A597" s="307"/>
    </row>
    <row r="598" ht="12.75">
      <c r="A598" s="30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8" r:id="rId3"/>
  <headerFooter alignWithMargins="0">
    <oddHeader>&amp;LMCI Management Spółka Akcyjna&amp;CSA-R 2002&amp;Rw tys. zł</oddHeader>
    <oddFooter>&amp;CKomisja Papierów Wartościowych i Giełd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8"/>
  <sheetViews>
    <sheetView view="pageBreakPreview" zoomScale="75" zoomScaleNormal="70" zoomScaleSheetLayoutView="75" workbookViewId="0" topLeftCell="A1">
      <selection activeCell="B1" sqref="B1"/>
    </sheetView>
  </sheetViews>
  <sheetFormatPr defaultColWidth="9.00390625" defaultRowHeight="12.75"/>
  <cols>
    <col min="1" max="1" width="3.625" style="0" customWidth="1"/>
    <col min="2" max="2" width="20.25390625" style="0" customWidth="1"/>
    <col min="3" max="3" width="13.875" style="0" customWidth="1"/>
    <col min="4" max="9" width="12.125" style="0" customWidth="1"/>
    <col min="10" max="11" width="15.375" style="0" customWidth="1"/>
    <col min="12" max="12" width="15.125" style="0" customWidth="1"/>
    <col min="13" max="13" width="11.875" style="0" customWidth="1"/>
    <col min="14" max="14" width="15.125" style="0" customWidth="1"/>
    <col min="15" max="15" width="15.25390625" style="0" customWidth="1"/>
    <col min="16" max="17" width="12.125" style="0" customWidth="1"/>
    <col min="18" max="19" width="14.375" style="0" customWidth="1"/>
  </cols>
  <sheetData>
    <row r="1" spans="1:19" ht="16.5" thickBot="1">
      <c r="A1" s="14" t="s">
        <v>594</v>
      </c>
      <c r="B1" s="105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15">
      <c r="A2" s="118" t="s">
        <v>591</v>
      </c>
      <c r="B2" s="139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/>
    </row>
    <row r="3" spans="1:19" ht="12.75">
      <c r="A3" s="33" t="s">
        <v>871</v>
      </c>
      <c r="B3" s="32" t="s">
        <v>872</v>
      </c>
      <c r="C3" s="35" t="s">
        <v>592</v>
      </c>
      <c r="D3" s="36"/>
      <c r="E3" s="37"/>
      <c r="F3" s="141" t="s">
        <v>879</v>
      </c>
      <c r="G3" s="36"/>
      <c r="H3" s="36"/>
      <c r="I3" s="38"/>
      <c r="J3" s="34" t="s">
        <v>897</v>
      </c>
      <c r="K3" s="142" t="s">
        <v>880</v>
      </c>
      <c r="L3" s="39"/>
      <c r="M3" s="47" t="s">
        <v>595</v>
      </c>
      <c r="N3" s="143" t="s">
        <v>881</v>
      </c>
      <c r="O3" s="46"/>
      <c r="P3" s="6" t="s">
        <v>596</v>
      </c>
      <c r="Q3" s="6" t="s">
        <v>597</v>
      </c>
      <c r="R3" s="6" t="s">
        <v>598</v>
      </c>
      <c r="S3" s="22" t="s">
        <v>599</v>
      </c>
    </row>
    <row r="4" spans="1:19" s="307" customFormat="1" ht="54.75" customHeight="1">
      <c r="A4" s="299"/>
      <c r="B4" s="300" t="s">
        <v>874</v>
      </c>
      <c r="C4" s="301" t="s">
        <v>875</v>
      </c>
      <c r="D4" s="302"/>
      <c r="E4" s="302"/>
      <c r="F4" s="302"/>
      <c r="G4" s="302"/>
      <c r="H4" s="302"/>
      <c r="I4" s="303"/>
      <c r="J4" s="304" t="s">
        <v>877</v>
      </c>
      <c r="K4" s="499"/>
      <c r="L4" s="303"/>
      <c r="M4" s="500" t="s">
        <v>600</v>
      </c>
      <c r="N4" s="499"/>
      <c r="O4" s="303"/>
      <c r="P4" s="305" t="s">
        <v>601</v>
      </c>
      <c r="Q4" s="500" t="s">
        <v>602</v>
      </c>
      <c r="R4" s="305" t="s">
        <v>604</v>
      </c>
      <c r="S4" s="306" t="s">
        <v>603</v>
      </c>
    </row>
    <row r="5" spans="1:19" ht="76.5">
      <c r="A5" s="26"/>
      <c r="B5" s="140"/>
      <c r="C5" s="45"/>
      <c r="D5" s="18" t="s">
        <v>593</v>
      </c>
      <c r="E5" s="18" t="s">
        <v>893</v>
      </c>
      <c r="F5" s="18" t="s">
        <v>894</v>
      </c>
      <c r="G5" s="42" t="s">
        <v>876</v>
      </c>
      <c r="H5" s="43"/>
      <c r="I5" s="28"/>
      <c r="J5" s="27" t="s">
        <v>878</v>
      </c>
      <c r="K5" s="501"/>
      <c r="L5" s="40"/>
      <c r="M5" s="502"/>
      <c r="N5" s="501"/>
      <c r="O5" s="40"/>
      <c r="P5" s="44"/>
      <c r="Q5" s="501"/>
      <c r="R5" s="50" t="s">
        <v>605</v>
      </c>
      <c r="S5" s="31" t="s">
        <v>606</v>
      </c>
    </row>
    <row r="6" spans="1:19" ht="51">
      <c r="A6" s="25"/>
      <c r="B6" s="40"/>
      <c r="C6" s="19"/>
      <c r="D6" s="19"/>
      <c r="E6" s="19"/>
      <c r="F6" s="19"/>
      <c r="G6" s="19"/>
      <c r="H6" s="20" t="s">
        <v>895</v>
      </c>
      <c r="I6" s="20" t="s">
        <v>896</v>
      </c>
      <c r="J6" s="41"/>
      <c r="K6" s="15" t="s">
        <v>882</v>
      </c>
      <c r="L6" s="15" t="s">
        <v>883</v>
      </c>
      <c r="M6" s="19"/>
      <c r="N6" s="15" t="s">
        <v>853</v>
      </c>
      <c r="O6" s="15" t="s">
        <v>854</v>
      </c>
      <c r="P6" s="19"/>
      <c r="Q6" s="19"/>
      <c r="R6" s="19"/>
      <c r="S6" s="48"/>
    </row>
    <row r="7" spans="1:19" s="342" customFormat="1" ht="12.75">
      <c r="A7" s="569">
        <v>1</v>
      </c>
      <c r="B7" s="381" t="str">
        <f>no_4L!B5</f>
        <v>Bankier.pl S.A. </v>
      </c>
      <c r="C7" s="570">
        <f>SUM(D7:G7)</f>
        <v>-1005</v>
      </c>
      <c r="D7" s="570">
        <v>3295</v>
      </c>
      <c r="E7" s="570">
        <v>0</v>
      </c>
      <c r="F7" s="570">
        <v>2936</v>
      </c>
      <c r="G7" s="570">
        <f>SUM(H7:I7)</f>
        <v>-7236</v>
      </c>
      <c r="H7" s="570">
        <v>-4332</v>
      </c>
      <c r="I7" s="570">
        <v>-2904</v>
      </c>
      <c r="J7" s="570">
        <f>SUM(K7:L7)</f>
        <v>2527</v>
      </c>
      <c r="K7" s="570">
        <v>0</v>
      </c>
      <c r="L7" s="570">
        <v>2527</v>
      </c>
      <c r="M7" s="570">
        <f>SUM(N7:O7)</f>
        <v>312</v>
      </c>
      <c r="N7" s="570">
        <v>0</v>
      </c>
      <c r="O7" s="570">
        <v>312</v>
      </c>
      <c r="P7" s="570">
        <v>1590</v>
      </c>
      <c r="Q7" s="570">
        <v>1638</v>
      </c>
      <c r="R7" s="570">
        <v>0</v>
      </c>
      <c r="S7" s="571">
        <v>0</v>
      </c>
    </row>
    <row r="8" spans="1:19" s="342" customFormat="1" ht="12.75">
      <c r="A8" s="569">
        <v>2</v>
      </c>
      <c r="B8" s="381" t="str">
        <f>no_4L!B6</f>
        <v>CCS S.A. </v>
      </c>
      <c r="C8" s="570">
        <f aca="true" t="shared" si="0" ref="C8:C17">SUM(D8:G8)</f>
        <v>866</v>
      </c>
      <c r="D8" s="570">
        <v>2114</v>
      </c>
      <c r="E8" s="570">
        <v>0</v>
      </c>
      <c r="F8" s="570">
        <v>6171</v>
      </c>
      <c r="G8" s="570">
        <f aca="true" t="shared" si="1" ref="G8:G17">SUM(H8:I8)</f>
        <v>-7419</v>
      </c>
      <c r="H8" s="570">
        <v>-7643</v>
      </c>
      <c r="I8" s="570">
        <v>224</v>
      </c>
      <c r="J8" s="570">
        <f aca="true" t="shared" si="2" ref="J8:J17">SUM(K8:L8)</f>
        <v>15556</v>
      </c>
      <c r="K8" s="570">
        <v>2000</v>
      </c>
      <c r="L8" s="570">
        <v>13556</v>
      </c>
      <c r="M8" s="570">
        <f aca="true" t="shared" si="3" ref="M8:M15">SUM(N8:O8)</f>
        <v>11836</v>
      </c>
      <c r="N8" s="570">
        <v>3827</v>
      </c>
      <c r="O8" s="570">
        <v>8009</v>
      </c>
      <c r="P8" s="570">
        <v>16749</v>
      </c>
      <c r="Q8" s="570">
        <v>27371</v>
      </c>
      <c r="R8" s="570">
        <v>0</v>
      </c>
      <c r="S8" s="571">
        <v>0</v>
      </c>
    </row>
    <row r="9" spans="1:19" s="342" customFormat="1" ht="12.75">
      <c r="A9" s="569">
        <v>3</v>
      </c>
      <c r="B9" s="381" t="str">
        <f>no_4L!B7</f>
        <v>Process4e S.A.</v>
      </c>
      <c r="C9" s="570">
        <f t="shared" si="0"/>
        <v>2758</v>
      </c>
      <c r="D9" s="570">
        <v>2500</v>
      </c>
      <c r="E9" s="570">
        <v>0</v>
      </c>
      <c r="F9" s="570">
        <v>0</v>
      </c>
      <c r="G9" s="570">
        <f t="shared" si="1"/>
        <v>258</v>
      </c>
      <c r="H9" s="570">
        <v>-77</v>
      </c>
      <c r="I9" s="570">
        <v>335</v>
      </c>
      <c r="J9" s="570">
        <f t="shared" si="2"/>
        <v>321</v>
      </c>
      <c r="K9" s="570">
        <v>0</v>
      </c>
      <c r="L9" s="570">
        <v>321</v>
      </c>
      <c r="M9" s="570">
        <f t="shared" si="3"/>
        <v>609</v>
      </c>
      <c r="N9" s="570">
        <v>0</v>
      </c>
      <c r="O9" s="570">
        <v>609</v>
      </c>
      <c r="P9" s="570">
        <v>3268</v>
      </c>
      <c r="Q9" s="570">
        <v>3538</v>
      </c>
      <c r="R9" s="570">
        <v>0</v>
      </c>
      <c r="S9" s="571">
        <v>0</v>
      </c>
    </row>
    <row r="10" spans="1:19" s="342" customFormat="1" ht="12.75">
      <c r="A10" s="569">
        <v>4</v>
      </c>
      <c r="B10" s="381" t="str">
        <f>no_4L!B8</f>
        <v>Travelplanet S.A. </v>
      </c>
      <c r="C10" s="570">
        <f t="shared" si="0"/>
        <v>403</v>
      </c>
      <c r="D10" s="570">
        <v>1718</v>
      </c>
      <c r="E10" s="570">
        <v>0</v>
      </c>
      <c r="F10" s="570">
        <v>1218</v>
      </c>
      <c r="G10" s="570">
        <f t="shared" si="1"/>
        <v>-2533</v>
      </c>
      <c r="H10" s="570">
        <v>-1584</v>
      </c>
      <c r="I10" s="570">
        <v>-949</v>
      </c>
      <c r="J10" s="570">
        <f t="shared" si="2"/>
        <v>270</v>
      </c>
      <c r="K10" s="570">
        <v>40</v>
      </c>
      <c r="L10" s="570">
        <v>230</v>
      </c>
      <c r="M10" s="570">
        <f t="shared" si="3"/>
        <v>306</v>
      </c>
      <c r="N10" s="570">
        <v>0</v>
      </c>
      <c r="O10" s="570">
        <v>306</v>
      </c>
      <c r="P10" s="570">
        <v>673</v>
      </c>
      <c r="Q10" s="570">
        <v>534</v>
      </c>
      <c r="R10" s="570">
        <v>0</v>
      </c>
      <c r="S10" s="571">
        <v>0</v>
      </c>
    </row>
    <row r="11" spans="1:19" s="342" customFormat="1" ht="12.75">
      <c r="A11" s="569">
        <v>5</v>
      </c>
      <c r="B11" s="381" t="str">
        <f>no_4L!B9</f>
        <v>JTT Computer S.A. </v>
      </c>
      <c r="C11" s="570" t="s">
        <v>433</v>
      </c>
      <c r="D11" s="570" t="s">
        <v>433</v>
      </c>
      <c r="E11" s="570" t="s">
        <v>433</v>
      </c>
      <c r="F11" s="570" t="s">
        <v>433</v>
      </c>
      <c r="G11" s="570" t="s">
        <v>433</v>
      </c>
      <c r="H11" s="570" t="s">
        <v>433</v>
      </c>
      <c r="I11" s="570" t="s">
        <v>433</v>
      </c>
      <c r="J11" s="570" t="s">
        <v>433</v>
      </c>
      <c r="K11" s="570" t="s">
        <v>433</v>
      </c>
      <c r="L11" s="570" t="s">
        <v>433</v>
      </c>
      <c r="M11" s="570" t="s">
        <v>433</v>
      </c>
      <c r="N11" s="570" t="s">
        <v>433</v>
      </c>
      <c r="O11" s="570" t="s">
        <v>433</v>
      </c>
      <c r="P11" s="570" t="s">
        <v>433</v>
      </c>
      <c r="Q11" s="570" t="s">
        <v>433</v>
      </c>
      <c r="R11" s="570" t="s">
        <v>433</v>
      </c>
      <c r="S11" s="570" t="s">
        <v>433</v>
      </c>
    </row>
    <row r="12" spans="1:19" ht="12.75">
      <c r="A12" s="569">
        <v>6</v>
      </c>
      <c r="B12" s="381" t="str">
        <f>no_4L!B10</f>
        <v>Biprogeo S.A. </v>
      </c>
      <c r="C12" s="570">
        <f t="shared" si="0"/>
        <v>-379</v>
      </c>
      <c r="D12" s="570">
        <v>1940</v>
      </c>
      <c r="E12" s="570">
        <v>0</v>
      </c>
      <c r="F12" s="570">
        <v>304</v>
      </c>
      <c r="G12" s="570">
        <f t="shared" si="1"/>
        <v>-2623</v>
      </c>
      <c r="H12" s="570">
        <v>-2299</v>
      </c>
      <c r="I12" s="570">
        <v>-324</v>
      </c>
      <c r="J12" s="570">
        <f t="shared" si="2"/>
        <v>1109</v>
      </c>
      <c r="K12" s="570">
        <v>0</v>
      </c>
      <c r="L12" s="570">
        <v>1109</v>
      </c>
      <c r="M12" s="570">
        <f t="shared" si="3"/>
        <v>476</v>
      </c>
      <c r="N12" s="570">
        <v>0</v>
      </c>
      <c r="O12" s="570">
        <v>476</v>
      </c>
      <c r="P12" s="570">
        <v>778</v>
      </c>
      <c r="Q12" s="570">
        <v>3302</v>
      </c>
      <c r="R12" s="570">
        <v>0</v>
      </c>
      <c r="S12" s="571">
        <v>0</v>
      </c>
    </row>
    <row r="13" spans="1:19" ht="12.75">
      <c r="A13" s="569">
        <v>7</v>
      </c>
      <c r="B13" s="381" t="str">
        <f>no_4L!B11</f>
        <v>Synergy S.A. </v>
      </c>
      <c r="C13" s="570">
        <f t="shared" si="0"/>
        <v>113</v>
      </c>
      <c r="D13" s="570">
        <v>503</v>
      </c>
      <c r="E13" s="570">
        <v>0</v>
      </c>
      <c r="F13" s="570">
        <v>0</v>
      </c>
      <c r="G13" s="570">
        <f t="shared" si="1"/>
        <v>-390</v>
      </c>
      <c r="H13" s="570">
        <v>-199</v>
      </c>
      <c r="I13" s="570">
        <v>-191</v>
      </c>
      <c r="J13" s="570">
        <f t="shared" si="2"/>
        <v>1024</v>
      </c>
      <c r="K13" s="570">
        <v>0</v>
      </c>
      <c r="L13" s="570">
        <v>1024</v>
      </c>
      <c r="M13" s="570">
        <f t="shared" si="3"/>
        <v>717</v>
      </c>
      <c r="N13" s="570">
        <v>0</v>
      </c>
      <c r="O13" s="570">
        <v>717</v>
      </c>
      <c r="P13" s="570">
        <v>1240</v>
      </c>
      <c r="Q13" s="570">
        <v>6164</v>
      </c>
      <c r="R13" s="570">
        <v>0</v>
      </c>
      <c r="S13" s="571">
        <v>0</v>
      </c>
    </row>
    <row r="14" spans="1:19" ht="12.75">
      <c r="A14" s="569">
        <v>8</v>
      </c>
      <c r="B14" s="381" t="str">
        <f>no_4L!B12</f>
        <v>S4e S.A. </v>
      </c>
      <c r="C14" s="570">
        <f t="shared" si="0"/>
        <v>2286</v>
      </c>
      <c r="D14" s="570">
        <v>4100</v>
      </c>
      <c r="E14" s="570">
        <v>-50</v>
      </c>
      <c r="F14" s="570">
        <v>0</v>
      </c>
      <c r="G14" s="570">
        <f t="shared" si="1"/>
        <v>-1764</v>
      </c>
      <c r="H14" s="570">
        <v>-1053</v>
      </c>
      <c r="I14" s="570">
        <v>-711</v>
      </c>
      <c r="J14" s="570">
        <f t="shared" si="2"/>
        <v>1106</v>
      </c>
      <c r="K14" s="570">
        <v>34</v>
      </c>
      <c r="L14" s="570">
        <v>1072</v>
      </c>
      <c r="M14" s="570">
        <f t="shared" si="3"/>
        <v>1465</v>
      </c>
      <c r="N14" s="570">
        <v>0</v>
      </c>
      <c r="O14" s="570">
        <v>1465</v>
      </c>
      <c r="P14" s="570">
        <v>3494</v>
      </c>
      <c r="Q14" s="570">
        <v>6625</v>
      </c>
      <c r="R14" s="570">
        <v>0</v>
      </c>
      <c r="S14" s="571">
        <v>0</v>
      </c>
    </row>
    <row r="15" spans="1:19" ht="12.75">
      <c r="A15" s="569">
        <v>9</v>
      </c>
      <c r="B15" s="537" t="str">
        <f>no_4L!B13</f>
        <v>One2One sp. z o.o.</v>
      </c>
      <c r="C15" s="570">
        <f t="shared" si="0"/>
        <v>-231</v>
      </c>
      <c r="D15" s="572">
        <v>92</v>
      </c>
      <c r="E15" s="572">
        <v>0</v>
      </c>
      <c r="F15" s="572">
        <v>0</v>
      </c>
      <c r="G15" s="570">
        <f t="shared" si="1"/>
        <v>-323</v>
      </c>
      <c r="H15" s="572">
        <v>-41</v>
      </c>
      <c r="I15" s="572">
        <v>-282</v>
      </c>
      <c r="J15" s="570">
        <f t="shared" si="2"/>
        <v>629</v>
      </c>
      <c r="K15" s="572">
        <v>0</v>
      </c>
      <c r="L15" s="572">
        <v>629</v>
      </c>
      <c r="M15" s="572">
        <f t="shared" si="3"/>
        <v>147</v>
      </c>
      <c r="N15" s="572">
        <v>0</v>
      </c>
      <c r="O15" s="572">
        <v>147</v>
      </c>
      <c r="P15" s="572">
        <v>401</v>
      </c>
      <c r="Q15" s="572">
        <v>777</v>
      </c>
      <c r="R15" s="572">
        <v>0</v>
      </c>
      <c r="S15" s="573">
        <v>0</v>
      </c>
    </row>
    <row r="16" spans="1:19" ht="12.75">
      <c r="A16" s="569">
        <v>10</v>
      </c>
      <c r="B16" s="538" t="str">
        <f>no_4L!B14</f>
        <v>Expertia Sp. z o.o.</v>
      </c>
      <c r="C16" s="570">
        <f t="shared" si="0"/>
        <v>-212</v>
      </c>
      <c r="D16" s="570">
        <v>376</v>
      </c>
      <c r="E16" s="570">
        <v>0</v>
      </c>
      <c r="F16" s="570">
        <v>0</v>
      </c>
      <c r="G16" s="570">
        <f t="shared" si="1"/>
        <v>-588</v>
      </c>
      <c r="H16" s="570">
        <v>-262</v>
      </c>
      <c r="I16" s="570">
        <v>-326</v>
      </c>
      <c r="J16" s="570">
        <f t="shared" si="2"/>
        <v>385</v>
      </c>
      <c r="K16" s="570">
        <v>0</v>
      </c>
      <c r="L16" s="570">
        <v>385</v>
      </c>
      <c r="M16" s="570">
        <f>SUM(N16:O16)</f>
        <v>106</v>
      </c>
      <c r="N16" s="570">
        <v>0</v>
      </c>
      <c r="O16" s="570">
        <v>106</v>
      </c>
      <c r="P16" s="570">
        <v>176</v>
      </c>
      <c r="Q16" s="570">
        <v>98</v>
      </c>
      <c r="R16" s="570">
        <v>0</v>
      </c>
      <c r="S16" s="571">
        <v>0</v>
      </c>
    </row>
    <row r="17" spans="1:19" s="24" customFormat="1" ht="13.5" thickBot="1">
      <c r="A17" s="569">
        <v>11</v>
      </c>
      <c r="B17" s="539" t="str">
        <f>no_4L!B15</f>
        <v>GeoTec Sp. z o.o.</v>
      </c>
      <c r="C17" s="570">
        <f t="shared" si="0"/>
        <v>234</v>
      </c>
      <c r="D17" s="574">
        <v>100</v>
      </c>
      <c r="E17" s="574">
        <v>0</v>
      </c>
      <c r="F17" s="574">
        <v>0</v>
      </c>
      <c r="G17" s="570">
        <f t="shared" si="1"/>
        <v>134</v>
      </c>
      <c r="H17" s="574">
        <v>0</v>
      </c>
      <c r="I17" s="574">
        <v>134</v>
      </c>
      <c r="J17" s="570">
        <f t="shared" si="2"/>
        <v>236</v>
      </c>
      <c r="K17" s="574">
        <v>0</v>
      </c>
      <c r="L17" s="574">
        <v>236</v>
      </c>
      <c r="M17" s="574">
        <f>SUM(N17:O17)</f>
        <v>12</v>
      </c>
      <c r="N17" s="574">
        <v>0</v>
      </c>
      <c r="O17" s="574">
        <v>12</v>
      </c>
      <c r="P17" s="574">
        <v>693</v>
      </c>
      <c r="Q17" s="574">
        <v>476</v>
      </c>
      <c r="R17" s="574">
        <v>0</v>
      </c>
      <c r="S17" s="575">
        <v>0</v>
      </c>
    </row>
    <row r="18" s="24" customFormat="1" ht="12.75">
      <c r="B18" s="494"/>
    </row>
    <row r="19" s="24" customFormat="1" ht="12.75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8" r:id="rId1"/>
  <headerFooter alignWithMargins="0">
    <oddHeader>&amp;LMCI Management Spółka Akcyjna&amp;CSA-R 2002&amp;Rw tys. zł</oddHeader>
    <oddFooter>&amp;CKomisja Papierów Wartościowych i Giełd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60" zoomScaleNormal="70" workbookViewId="0" topLeftCell="A1">
      <selection activeCell="C13" sqref="C13"/>
    </sheetView>
  </sheetViews>
  <sheetFormatPr defaultColWidth="9.00390625" defaultRowHeight="12.75"/>
  <cols>
    <col min="1" max="1" width="4.00390625" style="0" customWidth="1"/>
    <col min="2" max="2" width="28.375" style="0" customWidth="1"/>
    <col min="3" max="3" width="14.375" style="0" customWidth="1"/>
    <col min="4" max="4" width="20.00390625" style="0" customWidth="1"/>
    <col min="5" max="5" width="18.625" style="0" customWidth="1"/>
    <col min="6" max="6" width="12.875" style="0" customWidth="1"/>
    <col min="7" max="7" width="20.00390625" style="0" customWidth="1"/>
    <col min="8" max="8" width="16.75390625" style="0" customWidth="1"/>
    <col min="9" max="9" width="18.125" style="0" customWidth="1"/>
    <col min="10" max="10" width="17.75390625" style="0" customWidth="1"/>
    <col min="11" max="11" width="20.25390625" style="0" customWidth="1"/>
  </cols>
  <sheetData>
    <row r="1" spans="1:11" ht="16.5" thickBot="1">
      <c r="A1" s="14" t="s">
        <v>607</v>
      </c>
      <c r="B1" s="105"/>
      <c r="C1" s="99"/>
      <c r="D1" s="99"/>
      <c r="E1" s="99"/>
      <c r="F1" s="99"/>
      <c r="G1" s="99"/>
      <c r="H1" s="99"/>
      <c r="I1" s="99"/>
      <c r="J1" s="99"/>
      <c r="K1" s="99"/>
    </row>
    <row r="2" spans="1:11" ht="15">
      <c r="A2" s="102" t="s">
        <v>608</v>
      </c>
      <c r="B2" s="102"/>
      <c r="C2" s="120"/>
      <c r="D2" s="120"/>
      <c r="E2" s="120"/>
      <c r="F2" s="120"/>
      <c r="G2" s="120"/>
      <c r="H2" s="16"/>
      <c r="I2" s="16"/>
      <c r="J2" s="16"/>
      <c r="K2" s="17"/>
    </row>
    <row r="3" spans="1:11" ht="15">
      <c r="A3" s="122" t="s">
        <v>871</v>
      </c>
      <c r="B3" s="125" t="s">
        <v>872</v>
      </c>
      <c r="C3" s="144" t="s">
        <v>984</v>
      </c>
      <c r="D3" s="123" t="s">
        <v>985</v>
      </c>
      <c r="E3" s="119" t="s">
        <v>986</v>
      </c>
      <c r="F3" s="145" t="s">
        <v>609</v>
      </c>
      <c r="G3" s="144"/>
      <c r="H3" s="119" t="s">
        <v>988</v>
      </c>
      <c r="I3" s="146" t="s">
        <v>989</v>
      </c>
      <c r="J3" s="147" t="s">
        <v>990</v>
      </c>
      <c r="K3" s="156" t="s">
        <v>991</v>
      </c>
    </row>
    <row r="4" spans="1:11" s="314" customFormat="1" ht="61.5" customHeight="1">
      <c r="A4" s="308"/>
      <c r="B4" s="309" t="s">
        <v>884</v>
      </c>
      <c r="C4" s="310" t="s">
        <v>995</v>
      </c>
      <c r="D4" s="309" t="s">
        <v>190</v>
      </c>
      <c r="E4" s="295" t="s">
        <v>559</v>
      </c>
      <c r="F4" s="311" t="s">
        <v>610</v>
      </c>
      <c r="G4" s="312"/>
      <c r="H4" s="295" t="s">
        <v>612</v>
      </c>
      <c r="I4" s="295" t="s">
        <v>191</v>
      </c>
      <c r="J4" s="295" t="s">
        <v>613</v>
      </c>
      <c r="K4" s="313" t="s">
        <v>614</v>
      </c>
    </row>
    <row r="5" spans="1:11" ht="15">
      <c r="A5" s="149"/>
      <c r="B5" s="150"/>
      <c r="C5" s="150"/>
      <c r="D5" s="150"/>
      <c r="E5" s="151"/>
      <c r="F5" s="151"/>
      <c r="G5" s="119" t="s">
        <v>611</v>
      </c>
      <c r="H5" s="151"/>
      <c r="I5" s="151"/>
      <c r="J5" s="151"/>
      <c r="K5" s="152"/>
    </row>
    <row r="6" spans="1:11" ht="14.25">
      <c r="A6" s="67"/>
      <c r="B6" s="153"/>
      <c r="C6" s="136"/>
      <c r="D6" s="107"/>
      <c r="E6" s="248"/>
      <c r="F6" s="496"/>
      <c r="G6" s="496"/>
      <c r="H6" s="497"/>
      <c r="I6" s="497"/>
      <c r="J6" s="107"/>
      <c r="K6" s="103"/>
    </row>
    <row r="7" spans="1:11" ht="14.25">
      <c r="A7" s="67"/>
      <c r="B7" s="153"/>
      <c r="C7" s="136"/>
      <c r="D7" s="107"/>
      <c r="E7" s="248"/>
      <c r="F7" s="496"/>
      <c r="G7" s="496"/>
      <c r="H7" s="498"/>
      <c r="I7" s="498"/>
      <c r="J7" s="107"/>
      <c r="K7" s="103"/>
    </row>
    <row r="8" spans="1:11" ht="14.25">
      <c r="A8" s="67"/>
      <c r="B8" s="153"/>
      <c r="C8" s="136"/>
      <c r="D8" s="107"/>
      <c r="E8" s="248"/>
      <c r="F8" s="496"/>
      <c r="G8" s="496"/>
      <c r="H8" s="497"/>
      <c r="I8" s="497"/>
      <c r="J8" s="107"/>
      <c r="K8" s="103"/>
    </row>
    <row r="9" spans="1:11" ht="14.25">
      <c r="A9" s="67"/>
      <c r="B9" s="153"/>
      <c r="C9" s="136"/>
      <c r="D9" s="107"/>
      <c r="E9" s="107"/>
      <c r="F9" s="107"/>
      <c r="G9" s="107"/>
      <c r="H9" s="107"/>
      <c r="I9" s="107"/>
      <c r="J9" s="107"/>
      <c r="K9" s="103"/>
    </row>
    <row r="10" spans="1:11" ht="14.25">
      <c r="A10" s="67"/>
      <c r="B10" s="153"/>
      <c r="C10" s="136"/>
      <c r="D10" s="107"/>
      <c r="E10" s="107"/>
      <c r="F10" s="107"/>
      <c r="G10" s="107"/>
      <c r="H10" s="107"/>
      <c r="I10" s="107"/>
      <c r="J10" s="107"/>
      <c r="K10" s="103"/>
    </row>
    <row r="11" spans="1:11" ht="15" thickBot="1">
      <c r="A11" s="68"/>
      <c r="B11" s="154"/>
      <c r="C11" s="137"/>
      <c r="D11" s="108"/>
      <c r="E11" s="108"/>
      <c r="F11" s="108"/>
      <c r="G11" s="108"/>
      <c r="H11" s="108"/>
      <c r="I11" s="108"/>
      <c r="J11" s="108"/>
      <c r="K11" s="104"/>
    </row>
    <row r="13" ht="12.75">
      <c r="E13" s="34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8" r:id="rId1"/>
  <headerFooter alignWithMargins="0">
    <oddHeader>&amp;LMCI Management Spółka Akcyjna&amp;CSA-R 2002&amp;Rw tys. zł</oddHeader>
    <oddFooter>&amp;CKomisja Papierów Wartościowych i Giełd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88"/>
  <sheetViews>
    <sheetView zoomScale="70" zoomScaleNormal="70" workbookViewId="0" topLeftCell="A1">
      <selection activeCell="E10" sqref="E10"/>
    </sheetView>
  </sheetViews>
  <sheetFormatPr defaultColWidth="9.00390625" defaultRowHeight="12.75"/>
  <cols>
    <col min="1" max="1" width="22.25390625" style="0" customWidth="1"/>
    <col min="2" max="2" width="23.625" style="0" customWidth="1"/>
    <col min="3" max="4" width="24.875" style="0" customWidth="1"/>
    <col min="5" max="5" width="20.75390625" style="0" customWidth="1"/>
    <col min="6" max="6" width="24.875" style="0" customWidth="1"/>
    <col min="7" max="7" width="20.875" style="0" customWidth="1"/>
    <col min="8" max="8" width="18.00390625" style="0" customWidth="1"/>
    <col min="9" max="9" width="23.75390625" style="0" customWidth="1"/>
    <col min="10" max="10" width="21.125" style="0" customWidth="1"/>
    <col min="11" max="11" width="21.00390625" style="0" customWidth="1"/>
    <col min="12" max="12" width="21.125" style="0" customWidth="1"/>
    <col min="13" max="13" width="18.25390625" style="0" customWidth="1"/>
    <col min="14" max="14" width="18.375" style="0" customWidth="1"/>
    <col min="15" max="15" width="18.625" style="0" customWidth="1"/>
    <col min="16" max="17" width="18.125" style="0" customWidth="1"/>
    <col min="18" max="18" width="20.625" style="0" customWidth="1"/>
  </cols>
  <sheetData>
    <row r="1" spans="1:10" ht="16.5" thickBot="1">
      <c r="A1" s="105" t="s">
        <v>891</v>
      </c>
      <c r="B1" s="99"/>
      <c r="C1" s="99"/>
      <c r="D1" s="99"/>
      <c r="E1" s="99"/>
      <c r="F1" s="99"/>
      <c r="G1" s="99"/>
      <c r="H1" s="99"/>
      <c r="I1" s="99"/>
      <c r="J1" s="29"/>
    </row>
    <row r="2" spans="1:10" ht="15">
      <c r="A2" s="118" t="s">
        <v>892</v>
      </c>
      <c r="B2" s="120"/>
      <c r="C2" s="120"/>
      <c r="D2" s="120"/>
      <c r="E2" s="120"/>
      <c r="F2" s="120"/>
      <c r="G2" s="120"/>
      <c r="H2" s="120"/>
      <c r="I2" s="121"/>
      <c r="J2" s="29"/>
    </row>
    <row r="3" spans="1:10" s="314" customFormat="1" ht="30">
      <c r="A3" s="315" t="s">
        <v>78</v>
      </c>
      <c r="B3" s="316" t="s">
        <v>79</v>
      </c>
      <c r="C3" s="317" t="s">
        <v>80</v>
      </c>
      <c r="D3" s="317" t="s">
        <v>81</v>
      </c>
      <c r="E3" s="316" t="s">
        <v>910</v>
      </c>
      <c r="F3" s="317" t="s">
        <v>82</v>
      </c>
      <c r="G3" s="317" t="s">
        <v>83</v>
      </c>
      <c r="H3" s="316" t="s">
        <v>84</v>
      </c>
      <c r="I3" s="318" t="s">
        <v>85</v>
      </c>
      <c r="J3" s="319"/>
    </row>
    <row r="4" spans="1:10" ht="14.25">
      <c r="A4" s="343" t="s">
        <v>233</v>
      </c>
      <c r="B4" s="245" t="s">
        <v>692</v>
      </c>
      <c r="C4" s="245" t="s">
        <v>693</v>
      </c>
      <c r="D4" s="245" t="s">
        <v>693</v>
      </c>
      <c r="E4" s="245">
        <v>100000</v>
      </c>
      <c r="F4" s="245">
        <v>100000</v>
      </c>
      <c r="G4" s="245" t="s">
        <v>694</v>
      </c>
      <c r="H4" s="245" t="s">
        <v>695</v>
      </c>
      <c r="I4" s="245" t="s">
        <v>696</v>
      </c>
      <c r="J4" s="29"/>
    </row>
    <row r="5" spans="1:10" ht="14.25">
      <c r="A5" s="344" t="s">
        <v>234</v>
      </c>
      <c r="B5" s="245" t="s">
        <v>692</v>
      </c>
      <c r="C5" s="245" t="s">
        <v>693</v>
      </c>
      <c r="D5" s="245" t="s">
        <v>693</v>
      </c>
      <c r="E5" s="245">
        <v>19500000</v>
      </c>
      <c r="F5" s="245">
        <v>19500000</v>
      </c>
      <c r="G5" s="245" t="s">
        <v>697</v>
      </c>
      <c r="H5" s="245" t="s">
        <v>698</v>
      </c>
      <c r="I5" s="245" t="s">
        <v>701</v>
      </c>
      <c r="J5" s="29"/>
    </row>
    <row r="6" spans="1:10" ht="14.25">
      <c r="A6" s="344" t="s">
        <v>235</v>
      </c>
      <c r="B6" s="245" t="s">
        <v>692</v>
      </c>
      <c r="C6" s="245" t="s">
        <v>693</v>
      </c>
      <c r="D6" s="245" t="s">
        <v>693</v>
      </c>
      <c r="E6" s="245">
        <v>12500000</v>
      </c>
      <c r="F6" s="245">
        <v>12500000</v>
      </c>
      <c r="G6" s="245" t="s">
        <v>694</v>
      </c>
      <c r="H6" s="245" t="s">
        <v>698</v>
      </c>
      <c r="I6" s="245" t="s">
        <v>701</v>
      </c>
      <c r="J6" s="29"/>
    </row>
    <row r="7" spans="1:10" ht="14.25">
      <c r="A7" s="344" t="s">
        <v>690</v>
      </c>
      <c r="B7" s="245" t="s">
        <v>692</v>
      </c>
      <c r="C7" s="245" t="s">
        <v>693</v>
      </c>
      <c r="D7" s="245" t="s">
        <v>693</v>
      </c>
      <c r="E7" s="245">
        <v>500000</v>
      </c>
      <c r="F7" s="245">
        <v>500000</v>
      </c>
      <c r="G7" s="245" t="s">
        <v>694</v>
      </c>
      <c r="H7" s="245" t="s">
        <v>699</v>
      </c>
      <c r="I7" s="245" t="s">
        <v>701</v>
      </c>
      <c r="J7" s="30"/>
    </row>
    <row r="8" spans="1:10" ht="14.25">
      <c r="A8" s="510" t="s">
        <v>691</v>
      </c>
      <c r="B8" s="245" t="s">
        <v>692</v>
      </c>
      <c r="C8" s="245" t="s">
        <v>693</v>
      </c>
      <c r="D8" s="245" t="s">
        <v>693</v>
      </c>
      <c r="E8" s="245">
        <v>5200000</v>
      </c>
      <c r="F8" s="245">
        <v>5200000</v>
      </c>
      <c r="G8" s="245" t="s">
        <v>694</v>
      </c>
      <c r="H8" s="245" t="s">
        <v>700</v>
      </c>
      <c r="I8" s="245" t="s">
        <v>701</v>
      </c>
      <c r="J8" s="30"/>
    </row>
    <row r="9" spans="1:10" ht="14.25">
      <c r="A9" s="166" t="s">
        <v>86</v>
      </c>
      <c r="B9" s="167"/>
      <c r="C9" s="167"/>
      <c r="D9" s="168"/>
      <c r="E9" s="245">
        <f>SUM(E4:E8)</f>
        <v>37800000</v>
      </c>
      <c r="F9" s="90"/>
      <c r="G9" s="90"/>
      <c r="H9" s="90"/>
      <c r="I9" s="91"/>
      <c r="J9" s="110"/>
    </row>
    <row r="10" spans="1:10" ht="14.25">
      <c r="A10" s="169" t="s">
        <v>87</v>
      </c>
      <c r="B10" s="170"/>
      <c r="C10" s="170"/>
      <c r="D10" s="170"/>
      <c r="E10" s="171"/>
      <c r="F10" s="248">
        <f>SUM(F4:F8)</f>
        <v>37800000</v>
      </c>
      <c r="G10" s="172"/>
      <c r="H10" s="172"/>
      <c r="I10" s="173"/>
      <c r="J10" s="110"/>
    </row>
    <row r="11" spans="1:10" ht="15" thickBot="1">
      <c r="A11" s="174" t="s">
        <v>702</v>
      </c>
      <c r="B11" s="175"/>
      <c r="C11" s="175"/>
      <c r="D11" s="175"/>
      <c r="E11" s="175"/>
      <c r="F11" s="175"/>
      <c r="G11" s="175"/>
      <c r="H11" s="175"/>
      <c r="I11" s="176"/>
      <c r="J11" s="110"/>
    </row>
    <row r="12" spans="1:10" ht="15.75">
      <c r="A12" s="52"/>
      <c r="B12" s="29"/>
      <c r="C12" s="29"/>
      <c r="D12" s="29"/>
      <c r="E12" s="29"/>
      <c r="F12" s="29"/>
      <c r="G12" s="29"/>
      <c r="H12" s="29"/>
      <c r="I12" s="29"/>
      <c r="J12" s="110"/>
    </row>
    <row r="13" spans="1:10" ht="12.75">
      <c r="A13" s="29"/>
      <c r="B13" s="29"/>
      <c r="C13" s="29"/>
      <c r="D13" s="29"/>
      <c r="E13" s="29"/>
      <c r="F13" s="29"/>
      <c r="G13" s="29"/>
      <c r="H13" s="29"/>
      <c r="I13" s="29"/>
      <c r="J13" s="110"/>
    </row>
    <row r="14" spans="1:10" ht="12.75">
      <c r="A14" s="54"/>
      <c r="B14" s="29"/>
      <c r="C14" s="29"/>
      <c r="D14" s="29"/>
      <c r="E14" s="29"/>
      <c r="F14" s="29"/>
      <c r="G14" s="29"/>
      <c r="H14" s="29"/>
      <c r="I14" s="29"/>
      <c r="J14" s="110"/>
    </row>
    <row r="15" spans="1:10" ht="12.75">
      <c r="A15" s="54"/>
      <c r="B15" s="51"/>
      <c r="C15" s="51"/>
      <c r="D15" s="54"/>
      <c r="E15" s="29"/>
      <c r="F15" s="51"/>
      <c r="G15" s="51"/>
      <c r="H15" s="157"/>
      <c r="I15" s="29"/>
      <c r="J15" s="110"/>
    </row>
    <row r="16" spans="1:10" ht="12.75">
      <c r="A16" s="29"/>
      <c r="B16" s="30"/>
      <c r="C16" s="30"/>
      <c r="D16" s="30"/>
      <c r="E16" s="30"/>
      <c r="F16" s="30"/>
      <c r="G16" s="30"/>
      <c r="H16" s="30"/>
      <c r="I16" s="30"/>
      <c r="J16" s="110"/>
    </row>
    <row r="17" spans="1:10" ht="12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52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2.75">
      <c r="A19" s="29"/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12.75">
      <c r="A20" s="54"/>
      <c r="B20" s="30"/>
      <c r="C20" s="30"/>
      <c r="D20" s="30"/>
      <c r="E20" s="30"/>
      <c r="F20" s="30"/>
      <c r="G20" s="30"/>
      <c r="H20" s="29"/>
      <c r="I20" s="29"/>
      <c r="J20" s="29"/>
    </row>
    <row r="21" spans="1:10" ht="15">
      <c r="A21" s="109"/>
      <c r="B21" s="111"/>
      <c r="C21" s="111"/>
      <c r="D21" s="111"/>
      <c r="E21" s="111"/>
      <c r="F21" s="111"/>
      <c r="G21" s="111"/>
      <c r="H21" s="29"/>
      <c r="I21" s="29"/>
      <c r="J21" s="29"/>
    </row>
    <row r="22" spans="1:10" ht="15">
      <c r="A22" s="109"/>
      <c r="B22" s="111"/>
      <c r="C22" s="111"/>
      <c r="D22" s="111"/>
      <c r="E22" s="111"/>
      <c r="F22" s="111"/>
      <c r="G22" s="111"/>
      <c r="H22" s="29"/>
      <c r="I22" s="29"/>
      <c r="J22" s="29"/>
    </row>
    <row r="23" spans="1:10" ht="15">
      <c r="A23" s="109"/>
      <c r="B23" s="111"/>
      <c r="C23" s="111"/>
      <c r="D23" s="111"/>
      <c r="E23" s="111"/>
      <c r="F23" s="111"/>
      <c r="G23" s="111"/>
      <c r="H23" s="29"/>
      <c r="I23" s="29"/>
      <c r="J23" s="29"/>
    </row>
    <row r="24" spans="1:20" ht="15">
      <c r="A24" s="109"/>
      <c r="B24" s="111"/>
      <c r="C24" s="111"/>
      <c r="D24" s="111"/>
      <c r="E24" s="111"/>
      <c r="F24" s="111"/>
      <c r="G24" s="111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5">
      <c r="A25" s="109"/>
      <c r="B25" s="111"/>
      <c r="C25" s="111"/>
      <c r="D25" s="111"/>
      <c r="E25" s="111"/>
      <c r="F25" s="111"/>
      <c r="G25" s="111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5">
      <c r="A26" s="109"/>
      <c r="B26" s="111"/>
      <c r="C26" s="111"/>
      <c r="D26" s="111"/>
      <c r="E26" s="111"/>
      <c r="F26" s="111"/>
      <c r="G26" s="111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15">
      <c r="A27" s="109"/>
      <c r="B27" s="111"/>
      <c r="C27" s="111"/>
      <c r="D27" s="111"/>
      <c r="E27" s="111"/>
      <c r="F27" s="111"/>
      <c r="G27" s="111"/>
      <c r="H27" s="29"/>
      <c r="I27" s="29"/>
      <c r="J27" s="114"/>
      <c r="K27" s="114"/>
      <c r="L27" s="114"/>
      <c r="M27" s="29"/>
      <c r="N27" s="29"/>
      <c r="O27" s="29"/>
      <c r="P27" s="29"/>
      <c r="Q27" s="29"/>
      <c r="R27" s="29"/>
      <c r="S27" s="29"/>
      <c r="T27" s="29"/>
    </row>
    <row r="28" spans="1:20" s="23" customFormat="1" ht="15">
      <c r="A28" s="109"/>
      <c r="B28" s="111"/>
      <c r="C28" s="111"/>
      <c r="D28" s="111"/>
      <c r="E28" s="111"/>
      <c r="F28" s="111"/>
      <c r="G28" s="111"/>
      <c r="H28" s="29"/>
      <c r="I28" s="29"/>
      <c r="J28" s="115"/>
      <c r="K28" s="115"/>
      <c r="L28" s="115"/>
      <c r="M28" s="163"/>
      <c r="N28" s="163"/>
      <c r="O28" s="163"/>
      <c r="P28" s="163"/>
      <c r="Q28" s="163"/>
      <c r="R28" s="163"/>
      <c r="S28" s="163"/>
      <c r="T28" s="163"/>
    </row>
    <row r="29" spans="1:20" ht="15">
      <c r="A29" s="109"/>
      <c r="B29" s="111"/>
      <c r="C29" s="111"/>
      <c r="D29" s="111"/>
      <c r="E29" s="111"/>
      <c r="F29" s="111"/>
      <c r="G29" s="111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5">
      <c r="A30" s="109"/>
      <c r="B30" s="111"/>
      <c r="C30" s="111"/>
      <c r="D30" s="111"/>
      <c r="E30" s="111"/>
      <c r="F30" s="111"/>
      <c r="G30" s="111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5">
      <c r="A31" s="109"/>
      <c r="B31" s="111"/>
      <c r="C31" s="111"/>
      <c r="D31" s="111"/>
      <c r="E31" s="111"/>
      <c r="F31" s="111"/>
      <c r="G31" s="111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15">
      <c r="A32" s="109"/>
      <c r="B32" s="158"/>
      <c r="C32" s="158"/>
      <c r="D32" s="158"/>
      <c r="E32" s="158"/>
      <c r="F32" s="158"/>
      <c r="G32" s="15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5">
      <c r="A33" s="109"/>
      <c r="B33" s="158"/>
      <c r="C33" s="158"/>
      <c r="D33" s="158"/>
      <c r="E33" s="158"/>
      <c r="F33" s="158"/>
      <c r="G33" s="158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15">
      <c r="A34" s="109"/>
      <c r="B34" s="158"/>
      <c r="C34" s="158"/>
      <c r="D34" s="158"/>
      <c r="E34" s="158"/>
      <c r="F34" s="158"/>
      <c r="G34" s="158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15">
      <c r="A35" s="109"/>
      <c r="B35" s="158"/>
      <c r="C35" s="158"/>
      <c r="D35" s="158"/>
      <c r="E35" s="158"/>
      <c r="F35" s="158"/>
      <c r="G35" s="158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ht="15.75">
      <c r="A37" s="52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12.75">
      <c r="A38" s="54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12.75">
      <c r="A39" s="54"/>
      <c r="B39" s="60"/>
      <c r="C39" s="60"/>
      <c r="D39" s="54"/>
      <c r="E39" s="54"/>
      <c r="F39" s="60"/>
      <c r="G39" s="60"/>
      <c r="H39" s="159"/>
      <c r="I39" s="15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12.75">
      <c r="A40" s="160"/>
      <c r="B40" s="160"/>
      <c r="C40" s="115"/>
      <c r="D40" s="115"/>
      <c r="E40" s="115"/>
      <c r="F40" s="115"/>
      <c r="G40" s="115"/>
      <c r="H40" s="115"/>
      <c r="I40" s="115"/>
      <c r="J40" s="161"/>
      <c r="K40" s="161"/>
      <c r="L40" s="161"/>
      <c r="M40" s="114"/>
      <c r="N40" s="114"/>
      <c r="O40" s="51"/>
      <c r="P40" s="51"/>
      <c r="Q40" s="51"/>
      <c r="R40" s="51"/>
      <c r="S40" s="29"/>
      <c r="T40" s="29"/>
    </row>
    <row r="41" spans="1:20" ht="28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30"/>
      <c r="P41" s="30"/>
      <c r="Q41" s="30"/>
      <c r="R41" s="30"/>
      <c r="S41" s="29"/>
      <c r="T41" s="29"/>
    </row>
    <row r="42" spans="1:20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116"/>
      <c r="M42" s="29"/>
      <c r="N42" s="29"/>
      <c r="O42" s="29"/>
      <c r="P42" s="29"/>
      <c r="Q42" s="30"/>
      <c r="R42" s="30"/>
      <c r="S42" s="29"/>
      <c r="T42" s="29"/>
    </row>
    <row r="43" spans="1:20" ht="12.75">
      <c r="A43" s="29"/>
      <c r="B43" s="29"/>
      <c r="C43" s="29"/>
      <c r="D43" s="29"/>
      <c r="E43" s="29"/>
      <c r="F43" s="29"/>
      <c r="G43" s="29"/>
      <c r="H43" s="29"/>
      <c r="I43" s="29"/>
      <c r="J43" s="30"/>
      <c r="K43" s="30"/>
      <c r="L43" s="29"/>
      <c r="M43" s="30"/>
      <c r="N43" s="30"/>
      <c r="O43" s="29"/>
      <c r="P43" s="29"/>
      <c r="Q43" s="29"/>
      <c r="R43" s="29"/>
      <c r="S43" s="29"/>
      <c r="T43" s="29"/>
    </row>
    <row r="44" spans="1:20" ht="12.75">
      <c r="A44" s="29"/>
      <c r="B44" s="29"/>
      <c r="C44" s="29"/>
      <c r="D44" s="29"/>
      <c r="E44" s="29"/>
      <c r="F44" s="29"/>
      <c r="G44" s="29"/>
      <c r="H44" s="29"/>
      <c r="I44" s="29"/>
      <c r="J44" s="110"/>
      <c r="K44" s="110"/>
      <c r="L44" s="110"/>
      <c r="M44" s="110"/>
      <c r="N44" s="110"/>
      <c r="O44" s="110"/>
      <c r="P44" s="110"/>
      <c r="Q44" s="110"/>
      <c r="R44" s="110"/>
      <c r="S44" s="29"/>
      <c r="T44" s="29"/>
    </row>
    <row r="45" spans="1:20" ht="12.75">
      <c r="A45" s="29"/>
      <c r="B45" s="29"/>
      <c r="C45" s="29"/>
      <c r="D45" s="29"/>
      <c r="E45" s="29"/>
      <c r="F45" s="29"/>
      <c r="G45" s="29"/>
      <c r="H45" s="29"/>
      <c r="I45" s="29"/>
      <c r="J45" s="110"/>
      <c r="K45" s="110"/>
      <c r="L45" s="110"/>
      <c r="M45" s="110"/>
      <c r="N45" s="110"/>
      <c r="O45" s="110"/>
      <c r="P45" s="110"/>
      <c r="Q45" s="110"/>
      <c r="R45" s="110"/>
      <c r="S45" s="29"/>
      <c r="T45" s="29"/>
    </row>
    <row r="46" spans="1:20" ht="12.75">
      <c r="A46" s="29"/>
      <c r="B46" s="29"/>
      <c r="C46" s="29"/>
      <c r="D46" s="29"/>
      <c r="E46" s="29"/>
      <c r="F46" s="29"/>
      <c r="G46" s="29"/>
      <c r="H46" s="29"/>
      <c r="I46" s="29"/>
      <c r="J46" s="110"/>
      <c r="K46" s="110"/>
      <c r="L46" s="110"/>
      <c r="M46" s="110"/>
      <c r="N46" s="110"/>
      <c r="O46" s="110"/>
      <c r="P46" s="110"/>
      <c r="Q46" s="110"/>
      <c r="R46" s="110"/>
      <c r="S46" s="29"/>
      <c r="T46" s="29"/>
    </row>
    <row r="47" spans="1:20" ht="12.75">
      <c r="A47" s="29"/>
      <c r="B47" s="29"/>
      <c r="C47" s="29"/>
      <c r="D47" s="29"/>
      <c r="E47" s="29"/>
      <c r="F47" s="29"/>
      <c r="G47" s="29"/>
      <c r="H47" s="29"/>
      <c r="I47" s="29"/>
      <c r="J47" s="110"/>
      <c r="K47" s="110"/>
      <c r="L47" s="110"/>
      <c r="M47" s="110"/>
      <c r="N47" s="110"/>
      <c r="O47" s="110"/>
      <c r="P47" s="110"/>
      <c r="Q47" s="110"/>
      <c r="R47" s="110"/>
      <c r="S47" s="29"/>
      <c r="T47" s="29"/>
    </row>
    <row r="48" spans="1:20" ht="12.75">
      <c r="A48" s="29"/>
      <c r="B48" s="29"/>
      <c r="C48" s="29"/>
      <c r="D48" s="29"/>
      <c r="E48" s="29"/>
      <c r="F48" s="29"/>
      <c r="G48" s="29"/>
      <c r="H48" s="29"/>
      <c r="I48" s="29"/>
      <c r="J48" s="110"/>
      <c r="K48" s="110"/>
      <c r="L48" s="110"/>
      <c r="M48" s="110"/>
      <c r="N48" s="110"/>
      <c r="O48" s="110"/>
      <c r="P48" s="110"/>
      <c r="Q48" s="110"/>
      <c r="R48" s="110"/>
      <c r="S48" s="29"/>
      <c r="T48" s="29"/>
    </row>
    <row r="49" spans="1:20" ht="12.75">
      <c r="A49" s="29"/>
      <c r="B49" s="29"/>
      <c r="C49" s="29"/>
      <c r="D49" s="29"/>
      <c r="E49" s="29"/>
      <c r="F49" s="29"/>
      <c r="G49" s="29"/>
      <c r="H49" s="29"/>
      <c r="I49" s="29"/>
      <c r="J49" s="110"/>
      <c r="K49" s="110"/>
      <c r="L49" s="110"/>
      <c r="M49" s="110"/>
      <c r="N49" s="110"/>
      <c r="O49" s="110"/>
      <c r="P49" s="110"/>
      <c r="Q49" s="110"/>
      <c r="R49" s="110"/>
      <c r="S49" s="29"/>
      <c r="T49" s="29"/>
    </row>
    <row r="50" spans="1:20" ht="15.75">
      <c r="A50" s="52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12.75">
      <c r="A51" s="54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12.75">
      <c r="A52" s="54"/>
      <c r="B52" s="60"/>
      <c r="C52" s="60"/>
      <c r="D52" s="54"/>
      <c r="E52" s="54"/>
      <c r="F52" s="60"/>
      <c r="G52" s="60"/>
      <c r="H52" s="159"/>
      <c r="I52" s="60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12.75">
      <c r="A53" s="55"/>
      <c r="B53" s="30"/>
      <c r="C53" s="29"/>
      <c r="D53" s="29"/>
      <c r="E53" s="29"/>
      <c r="F53" s="29"/>
      <c r="G53" s="29"/>
      <c r="H53" s="29"/>
      <c r="I53" s="30"/>
      <c r="J53" s="157"/>
      <c r="K53" s="157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12.75">
      <c r="A54" s="29"/>
      <c r="B54" s="29"/>
      <c r="C54" s="116"/>
      <c r="D54" s="30"/>
      <c r="E54" s="116"/>
      <c r="F54" s="30"/>
      <c r="G54" s="29"/>
      <c r="H54" s="29"/>
      <c r="I54" s="30"/>
      <c r="J54" s="30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12.75">
      <c r="A55" s="29"/>
      <c r="B55" s="29"/>
      <c r="C55" s="29"/>
      <c r="D55" s="29"/>
      <c r="E55" s="29"/>
      <c r="F55" s="29"/>
      <c r="G55" s="30"/>
      <c r="H55" s="30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12.75">
      <c r="A56" s="29"/>
      <c r="B56" s="110"/>
      <c r="C56" s="110"/>
      <c r="D56" s="110"/>
      <c r="E56" s="110"/>
      <c r="F56" s="110"/>
      <c r="G56" s="110"/>
      <c r="H56" s="110"/>
      <c r="I56" s="110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12.75">
      <c r="A57" s="29"/>
      <c r="B57" s="110"/>
      <c r="C57" s="110"/>
      <c r="D57" s="110"/>
      <c r="E57" s="110"/>
      <c r="F57" s="110"/>
      <c r="G57" s="110"/>
      <c r="H57" s="110"/>
      <c r="I57" s="110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12.75">
      <c r="A58" s="29"/>
      <c r="B58" s="110"/>
      <c r="C58" s="110"/>
      <c r="D58" s="110"/>
      <c r="E58" s="110"/>
      <c r="F58" s="110"/>
      <c r="G58" s="110"/>
      <c r="H58" s="110"/>
      <c r="I58" s="110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12.75">
      <c r="A59" s="29"/>
      <c r="B59" s="110"/>
      <c r="C59" s="110"/>
      <c r="D59" s="110"/>
      <c r="E59" s="110"/>
      <c r="F59" s="110"/>
      <c r="G59" s="110"/>
      <c r="H59" s="110"/>
      <c r="I59" s="110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12.75">
      <c r="A60" s="29"/>
      <c r="B60" s="110"/>
      <c r="C60" s="110"/>
      <c r="D60" s="110"/>
      <c r="E60" s="110"/>
      <c r="F60" s="110"/>
      <c r="G60" s="110"/>
      <c r="H60" s="110"/>
      <c r="I60" s="110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12.75">
      <c r="A61" s="29"/>
      <c r="B61" s="110"/>
      <c r="C61" s="110"/>
      <c r="D61" s="110"/>
      <c r="E61" s="110"/>
      <c r="F61" s="110"/>
      <c r="G61" s="110"/>
      <c r="H61" s="110"/>
      <c r="I61" s="110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15.75">
      <c r="A63" s="52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12.75">
      <c r="A64" s="54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0" ht="12.75">
      <c r="A65" s="54"/>
      <c r="B65" s="60"/>
      <c r="C65" s="60"/>
      <c r="D65" s="51"/>
      <c r="E65" s="60"/>
      <c r="F65" s="60"/>
      <c r="G65" s="51"/>
      <c r="H65" s="157"/>
      <c r="I65" s="157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0" ht="12.75">
      <c r="A66" s="54"/>
      <c r="B66" s="60"/>
      <c r="C66" s="56"/>
      <c r="D66" s="30"/>
      <c r="E66" s="30"/>
      <c r="F66" s="29"/>
      <c r="G66" s="30"/>
      <c r="H66" s="30"/>
      <c r="I66" s="30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</row>
    <row r="67" spans="1:20" ht="12.75">
      <c r="A67" s="29"/>
      <c r="B67" s="29"/>
      <c r="C67" s="29"/>
      <c r="D67" s="29"/>
      <c r="E67" s="29"/>
      <c r="F67" s="51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1:20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1:20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</row>
    <row r="70" spans="1:20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</row>
    <row r="71" spans="1:20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1:20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1:20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</row>
    <row r="74" spans="1:20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</row>
    <row r="75" spans="1:20" ht="12.75">
      <c r="A75" s="162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</row>
    <row r="76" spans="1:10" ht="12.75">
      <c r="A76" s="29"/>
      <c r="B76" s="29"/>
      <c r="C76" s="29"/>
      <c r="D76" s="29"/>
      <c r="E76" s="29"/>
      <c r="F76" s="29"/>
      <c r="G76" s="29"/>
      <c r="H76" s="29"/>
      <c r="I76" s="29"/>
      <c r="J76" s="29"/>
    </row>
    <row r="77" spans="1:9" ht="12.75">
      <c r="A77" s="29"/>
      <c r="B77" s="29"/>
      <c r="C77" s="29"/>
      <c r="D77" s="29"/>
      <c r="E77" s="29"/>
      <c r="F77" s="29"/>
      <c r="G77" s="29"/>
      <c r="H77" s="29"/>
      <c r="I77" s="29"/>
    </row>
    <row r="78" spans="1:9" ht="12.75">
      <c r="A78" s="29"/>
      <c r="B78" s="29"/>
      <c r="C78" s="29"/>
      <c r="D78" s="29"/>
      <c r="E78" s="29"/>
      <c r="F78" s="29"/>
      <c r="G78" s="29"/>
      <c r="H78" s="29"/>
      <c r="I78" s="29"/>
    </row>
    <row r="79" spans="1:9" ht="12.75">
      <c r="A79" s="29"/>
      <c r="B79" s="29"/>
      <c r="C79" s="29"/>
      <c r="D79" s="29"/>
      <c r="E79" s="29"/>
      <c r="F79" s="29"/>
      <c r="G79" s="29"/>
      <c r="H79" s="29"/>
      <c r="I79" s="29"/>
    </row>
    <row r="80" spans="1:9" ht="12.75">
      <c r="A80" s="29"/>
      <c r="B80" s="29"/>
      <c r="C80" s="29"/>
      <c r="D80" s="29"/>
      <c r="E80" s="29"/>
      <c r="F80" s="29"/>
      <c r="G80" s="29"/>
      <c r="H80" s="29"/>
      <c r="I80" s="29"/>
    </row>
    <row r="81" spans="1:9" ht="12.75">
      <c r="A81" s="29"/>
      <c r="B81" s="29"/>
      <c r="C81" s="29"/>
      <c r="D81" s="29"/>
      <c r="E81" s="29"/>
      <c r="F81" s="29"/>
      <c r="G81" s="29"/>
      <c r="H81" s="29"/>
      <c r="I81" s="29"/>
    </row>
    <row r="82" spans="1:9" ht="12.75">
      <c r="A82" s="29"/>
      <c r="B82" s="29"/>
      <c r="C82" s="29"/>
      <c r="D82" s="29"/>
      <c r="E82" s="29"/>
      <c r="F82" s="29"/>
      <c r="G82" s="29"/>
      <c r="H82" s="29"/>
      <c r="I82" s="29"/>
    </row>
    <row r="83" spans="1:9" ht="12.75">
      <c r="A83" s="29"/>
      <c r="B83" s="29"/>
      <c r="C83" s="29"/>
      <c r="D83" s="29"/>
      <c r="E83" s="29"/>
      <c r="F83" s="29"/>
      <c r="G83" s="29"/>
      <c r="H83" s="29"/>
      <c r="I83" s="29"/>
    </row>
    <row r="84" spans="1:9" ht="12.75">
      <c r="A84" s="29"/>
      <c r="B84" s="29"/>
      <c r="C84" s="29"/>
      <c r="D84" s="29"/>
      <c r="E84" s="29"/>
      <c r="F84" s="29"/>
      <c r="G84" s="29"/>
      <c r="H84" s="29"/>
      <c r="I84" s="29"/>
    </row>
    <row r="85" spans="1:9" ht="12.75">
      <c r="A85" s="29"/>
      <c r="B85" s="29"/>
      <c r="C85" s="29"/>
      <c r="D85" s="29"/>
      <c r="E85" s="29"/>
      <c r="F85" s="29"/>
      <c r="G85" s="29"/>
      <c r="H85" s="29"/>
      <c r="I85" s="29"/>
    </row>
    <row r="86" spans="1:9" ht="12.75">
      <c r="A86" s="29"/>
      <c r="B86" s="29"/>
      <c r="C86" s="29"/>
      <c r="D86" s="29"/>
      <c r="E86" s="29"/>
      <c r="F86" s="29"/>
      <c r="G86" s="29"/>
      <c r="H86" s="29"/>
      <c r="I86" s="29"/>
    </row>
    <row r="87" spans="1:9" ht="12.75">
      <c r="A87" s="29"/>
      <c r="B87" s="29"/>
      <c r="C87" s="29"/>
      <c r="D87" s="29"/>
      <c r="E87" s="29"/>
      <c r="F87" s="29"/>
      <c r="G87" s="29"/>
      <c r="H87" s="29"/>
      <c r="I87" s="29"/>
    </row>
    <row r="88" spans="1:9" ht="12.75">
      <c r="A88" s="29"/>
      <c r="B88" s="29"/>
      <c r="C88" s="29"/>
      <c r="D88" s="29"/>
      <c r="E88" s="29"/>
      <c r="F88" s="29"/>
      <c r="G88" s="29"/>
      <c r="H88" s="29"/>
      <c r="I88" s="2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8" r:id="rId1"/>
  <headerFooter alignWithMargins="0">
    <oddHeader>&amp;LMCI Management Spółka Akcyjna&amp;CSA-R 2002&amp;Rw tys. zł</oddHeader>
    <oddFooter>&amp;CKomisja Papierów Wartościowych i Giełd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TECHMEX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Durys-Jaworska</dc:creator>
  <cp:keywords/>
  <dc:description/>
  <cp:lastModifiedBy>Monika Kresali</cp:lastModifiedBy>
  <cp:lastPrinted>2003-04-07T09:41:07Z</cp:lastPrinted>
  <dcterms:created xsi:type="dcterms:W3CDTF">2002-06-19T13:44:03Z</dcterms:created>
  <dcterms:modified xsi:type="dcterms:W3CDTF">2003-04-17T08:16:56Z</dcterms:modified>
  <cp:category/>
  <cp:version/>
  <cp:contentType/>
  <cp:contentStatus/>
</cp:coreProperties>
</file>